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חוזים והתקשרויות\"/>
    </mc:Choice>
  </mc:AlternateContent>
  <bookViews>
    <workbookView xWindow="28680" yWindow="-120" windowWidth="29040" windowHeight="15840" tabRatio="854"/>
  </bookViews>
  <sheets>
    <sheet name="הנחיות" sheetId="1" r:id="rId1"/>
    <sheet name="פרטים כלליים, עלויות ותוצאות" sheetId="2" r:id="rId2"/>
    <sheet name="אגירת אנרגיה" sheetId="3" r:id="rId3"/>
    <sheet name="חישובים" sheetId="11" r:id="rId4"/>
    <sheet name="7. ייצור חשמל" sheetId="4" state="hidden" r:id="rId5"/>
    <sheet name=" קבועים" sheetId="7" state="hidden" r:id="rId6"/>
    <sheet name="דרישות והנחיות נוספות" sheetId="10" state="hidden" r:id="rId7"/>
  </sheets>
  <definedNames>
    <definedName name="_ftn1" localSheetId="5">' קבועים'!#REF!</definedName>
    <definedName name="_ftnref1" localSheetId="5">' קבועים'!#REF!</definedName>
    <definedName name="controllers">' קבועים'!#REF!</definedName>
    <definedName name="efficiencycheck">' קבועים'!#REF!</definedName>
    <definedName name="KW">' קבועים'!#REF!</definedName>
    <definedName name="tCO2e_Kgגפמ">' קבועים'!#REF!</definedName>
    <definedName name="tCO2e_KWhגז_טבעי">' קבועים'!#REF!</definedName>
    <definedName name="tCO2e_KWhגפמ">' קבועים'!#REF!</definedName>
    <definedName name="tCO2e_KWhחשמל">' קבועים'!$C$44</definedName>
    <definedName name="tCO2e_KWhמזוט">' קבועים'!#REF!</definedName>
    <definedName name="tCO2e_KWhסולר">' קבועים'!#REF!</definedName>
    <definedName name="tCO2e_Lמזוט">' קבועים'!#REF!</definedName>
    <definedName name="tCO2e_Lסולר">' קבועים'!#REF!</definedName>
    <definedName name="tCO2e_MMBTUגז_טבעי">' קבועים'!#REF!</definedName>
    <definedName name="tCO2e_TJגז_טבעי">' קבועים'!$C$53</definedName>
    <definedName name="tCO2e_TJגפמ">' קבועים'!$C$49</definedName>
    <definedName name="tCO2e_TJמזוט">' קבועים'!$C$51</definedName>
    <definedName name="tCO2e_TJסולר">' קבועים'!$C$52</definedName>
    <definedName name="TJ_KGגפמ">' קבועים'!#REF!</definedName>
    <definedName name="TJ_KWhחשמל">' קבועים'!$D$38</definedName>
    <definedName name="TJ_Literמזוט">' קבועים'!#REF!</definedName>
    <definedName name="TJ_Literסולר">' קבועים'!#REF!</definedName>
    <definedName name="TJ_MMBTUגז_טבעי">' קבועים'!#REF!</definedName>
    <definedName name="waterorair">' קבועים'!#REF!</definedName>
    <definedName name="yesorno">' קבועים'!#REF!</definedName>
    <definedName name="Z_2DAA1D84_496C_43B3_9B3D_F6443FDB70D2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2DAA1D84_496C_43B3_9B3D_F6443FDB70D2_.wvu.Rows" localSheetId="4" hidden="1">'7. ייצור חשמל'!$52:$54,'7. ייצור חשמל'!$57:$59,'7. ייצור חשמל'!$73:$78,'7. ייצור חשמל'!$84:$92</definedName>
    <definedName name="Z_2DAA1D84_496C_43B3_9B3D_F6443FDB70D2_.wvu.Rows" localSheetId="2" hidden="1">'אגירת אנרגיה'!#REF!,'אגירת אנרגיה'!#REF!,'אגירת אנרגיה'!#REF!,'אגירת אנרגיה'!#REF!,'אגירת אנרגיה'!#REF!,'אגירת אנרגיה'!#REF!</definedName>
    <definedName name="Z_2DAA1D84_496C_43B3_9B3D_F6443FDB70D2_.wvu.Rows" localSheetId="1" hidden="1">'פרטים כלליים, עלויות ותוצאות'!$23:$24,'פרטים כלליים, עלויות ותוצאות'!#REF!,'פרטים כלליים, עלויות ותוצאות'!#REF!</definedName>
    <definedName name="Z_4795D392_B56F_435A_BCD0_DB99C7E0A0B0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4795D392_B56F_435A_BCD0_DB99C7E0A0B0_.wvu.Rows" localSheetId="4" hidden="1">'7. ייצור חשמל'!$52:$54,'7. ייצור חשמל'!$57:$59,'7. ייצור חשמל'!$73:$78,'7. ייצור חשמל'!$84:$92</definedName>
    <definedName name="Z_4795D392_B56F_435A_BCD0_DB99C7E0A0B0_.wvu.Rows" localSheetId="2" hidden="1">'אגירת אנרגיה'!#REF!,'אגירת אנרגיה'!#REF!,'אגירת אנרגיה'!#REF!,'אגירת אנרגיה'!#REF!,'אגירת אנרגיה'!#REF!,'אגירת אנרגיה'!#REF!</definedName>
    <definedName name="Z_4795D392_B56F_435A_BCD0_DB99C7E0A0B0_.wvu.Rows" localSheetId="1" hidden="1">'פרטים כלליים, עלויות ותוצאות'!$23:$24,'פרטים כלליים, עלויות ותוצאות'!#REF!,'פרטים כלליים, עלויות ותוצאות'!#REF!</definedName>
    <definedName name="Z_5B70AD1C_C6FE_473F_9E8F_C80A6A15EADB_.wvu.Cols" localSheetId="4" hidden="1">'7. ייצור חשמל'!$J:$O</definedName>
    <definedName name="Z_5B70AD1C_C6FE_473F_9E8F_C80A6A15EADB_.wvu.Cols" localSheetId="2" hidden="1">'אגירת אנרגיה'!$R:$V</definedName>
    <definedName name="Z_5B70AD1C_C6FE_473F_9E8F_C80A6A15EADB_.wvu.Cols" localSheetId="1" hidden="1">'פרטים כלליים, עלויות ותוצאות'!$L:$O,'פרטים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5B70AD1C_C6FE_473F_9E8F_C80A6A15EADB_.wvu.Rows" localSheetId="4" hidden="1">'7. ייצור חשמל'!$21:$22,'7. ייצור חשמל'!$42:$44,'7. ייצור חשמל'!$48:$49,'7. ייצור חשמל'!$52:$54,'7. ייצור חשמל'!$57:$60,'7. ייצור חשמל'!$64:$65,'7. ייצור חשמל'!$73:$78,'7. ייצור חשמל'!$84:$92</definedName>
    <definedName name="Z_5B70AD1C_C6FE_473F_9E8F_C80A6A15EADB_.wvu.Rows" localSheetId="2" hidden="1">'אגירת אנרגיה'!$57:$58,'אגירת אנרגיה'!#REF!,'אגירת אנרגיה'!#REF!,'אגירת אנרגיה'!#REF!,'אגירת אנרגיה'!#REF!,'אגירת אנרגיה'!#REF!,'אגירת אנרגיה'!#REF!,'אגירת אנרגיה'!#REF!</definedName>
    <definedName name="Z_5B70AD1C_C6FE_473F_9E8F_C80A6A15EADB_.wvu.Rows" localSheetId="1" hidden="1">'פרטים כלליים, עלויות ותוצאות'!#REF!,'פרטים כלליים, עלויות ותוצאות'!$23:$24,'פרטים כלליים, עלויות ותוצאות'!#REF!,'פרטים כלליים, עלויות ותוצאות'!#REF!,'פרטים כלליים, עלויות ותוצאות'!#REF!</definedName>
    <definedName name="Z_ECD81B88_1474_43CC_96A3_8963B05913FB_.wvu.Cols" localSheetId="4" hidden="1">'7. ייצור חשמל'!$J:$O</definedName>
    <definedName name="Z_ECD81B88_1474_43CC_96A3_8963B05913FB_.wvu.Cols" localSheetId="2" hidden="1">'אגירת אנרגיה'!$R:$V</definedName>
    <definedName name="Z_ECD81B88_1474_43CC_96A3_8963B05913FB_.wvu.Cols" localSheetId="1" hidden="1">'פרטים כלליים, עלויות ותוצאות'!$L:$O,'פרטים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ECD81B88_1474_43CC_96A3_8963B05913FB_.wvu.Rows" localSheetId="4" hidden="1">'7. ייצור חשמל'!$21:$22,'7. ייצור חשמל'!$42:$44,'7. ייצור חשמל'!$48:$49,'7. ייצור חשמל'!$52:$54,'7. ייצור חשמל'!$57:$60,'7. ייצור חשמל'!$64:$65,'7. ייצור חשמל'!$73:$78,'7. ייצור חשמל'!$84:$92</definedName>
    <definedName name="Z_ECD81B88_1474_43CC_96A3_8963B05913FB_.wvu.Rows" localSheetId="2" hidden="1">'אגירת אנרגיה'!$57:$58,'אגירת אנרגיה'!#REF!,'אגירת אנרגיה'!#REF!,'אגירת אנרגיה'!#REF!,'אגירת אנרגיה'!#REF!,'אגירת אנרגיה'!#REF!,'אגירת אנרגיה'!#REF!,'אגירת אנרגיה'!#REF!</definedName>
    <definedName name="Z_ECD81B88_1474_43CC_96A3_8963B05913FB_.wvu.Rows" localSheetId="1" hidden="1">'פרטים כלליים, עלויות ותוצאות'!#REF!,'פרטים כלליים, עלויות ותוצאות'!$23:$24,'פרטים כלליים, עלויות ותוצאות'!#REF!,'פרטים כלליים, עלויות ותוצאות'!#REF!</definedName>
    <definedName name="Z_F7CAD7A2_A132_4CA2_AC0F_E37EEC687FA0_.wvu.Cols" localSheetId="2" hidden="1">'אגירת אנרגיה'!$P:$S,'אגירת אנרגיה'!$AA:$AE,'אגירת אנרגיה'!$AM:$AQ,'אגירת אנרגיה'!$AY:$BC,'אגירת אנרגיה'!$BK:$BO,'אגירת אנרגיה'!$BW:$CA,'אגירת אנרגיה'!$CI:$CM,'אגירת אנרגיה'!$CU:$CY,'אגירת אנרגיה'!$DG:$DK,'אגירת אנרגיה'!$DS:$DW</definedName>
    <definedName name="Z_F7CAD7A2_A132_4CA2_AC0F_E37EEC687FA0_.wvu.Cols" localSheetId="1" hidden="1">'פרטים כלליים, עלויות ותוצאות'!$H:$L,'פרטים כלליים, עלויות ותוצאות'!$T:$X,'פרטים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F7CAD7A2_A132_4CA2_AC0F_E37EEC687FA0_.wvu.Rows" localSheetId="2" hidden="1">'אגירת אנרגיה'!#REF!,'אגירת אנרגיה'!#REF!,'אגירת אנרגיה'!#REF!,'אגירת אנרגיה'!#REF!,'אגירת אנרגיה'!#REF!,'אגירת אנרגיה'!#REF!,'אגירת אנרגיה'!#REF!,'אגירת אנרגיה'!#REF!,'אגירת אנרגיה'!#REF!,'אגירת אנרגיה'!#REF!</definedName>
    <definedName name="Z_F7CAD7A2_A132_4CA2_AC0F_E37EEC687FA0_.wvu.Rows" localSheetId="1" hidden="1">'פרטים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definedName>
    <definedName name="איקלום_מבנים_אסמכתאות_תפוקה">' קבועים'!#REF!</definedName>
    <definedName name="אנשיקשר">' קבועים'!$E$1:$E$2</definedName>
    <definedName name="אסמכתאות">' קבועים'!$H$14:$H$21</definedName>
    <definedName name="אסמכתאות_אגירה">' קבועים'!$H$25:$H$26</definedName>
    <definedName name="אסקו">' קבועים'!$H$6:$H$7</definedName>
    <definedName name="אפס">' קבועים'!$D$35</definedName>
    <definedName name="ארץ_רישום_וארץ_תושבות">' קבועים'!$B$81:$B$285</definedName>
    <definedName name="אתרים">' קבועים'!$B$22:$B$29</definedName>
    <definedName name="בקרי_קירור">' קבועים'!#REF!</definedName>
    <definedName name="בקרי_תאורה">' קבועים'!#REF!</definedName>
    <definedName name="בקרים_בשימוש">' קבועים'!#REF!</definedName>
    <definedName name="גז_טבעי">' קבועים'!#REF!</definedName>
    <definedName name="גפ_מ">' קבועים'!#REF!</definedName>
    <definedName name="הספק">'7. ייצור חשמל'!$C$40</definedName>
    <definedName name="חודש">' קבועים'!$I$10:$I$20</definedName>
    <definedName name="חודשים">' קבועים'!$D$22:$D$33</definedName>
    <definedName name="חימום_מים">' קבועים'!#REF!</definedName>
    <definedName name="חשמל">' קבועים'!$A$44</definedName>
    <definedName name="יחידות_תפוקה_מיזוג">' קבועים'!$E$31:$E$35</definedName>
    <definedName name="יחידותתפוקה">' קבועים'!$E$31:$E$34</definedName>
    <definedName name="יחידת_מידה_מנועים">' קבועים'!#REF!</definedName>
    <definedName name="ייצור_חשמל">' קבועים'!#REF!</definedName>
    <definedName name="ימים">' קבועים'!$G$1:$G$31</definedName>
    <definedName name="כללי">' קבועים'!#REF!</definedName>
    <definedName name="כמות_ייצור_חשמל">'7. ייצור חשמל'!$D$38</definedName>
    <definedName name="כן">' קבועים'!#REF!</definedName>
    <definedName name="כן_לא">' קבועים'!$B$10:$B$11</definedName>
    <definedName name="לא_ידוע">' קבועים'!$B$18:$B$20</definedName>
    <definedName name="מאשר">' קבועים'!$H$10:$H$11</definedName>
    <definedName name="מגזר">' קבועים'!$O$49:$O$52</definedName>
    <definedName name="מגזר_מספר">' קבועים'!$O$49:$P$52</definedName>
    <definedName name="מדידות">' קבועים'!$E$24:$E$26</definedName>
    <definedName name="מזוט">' קבועים'!#REF!</definedName>
    <definedName name="מיזוג_מבנים">' קבועים'!#REF!</definedName>
    <definedName name="מנועים">' קבועים'!#REF!</definedName>
    <definedName name="מעמד_התוכנית">' קבועים'!$K$2:$K$6</definedName>
    <definedName name="מעמד_התוכנית_מספר">' קבועים'!$K$2:$L$6</definedName>
    <definedName name="מקורות">' קבועים'!$A$38:$A$38</definedName>
    <definedName name="מתודולוגיית_חישוב">' קבועים'!$R$11:$R$27</definedName>
    <definedName name="מתודולוגיית_חישוב_מספר">' קבועים'!$R$11:$S$27</definedName>
    <definedName name="סוג_בעל_מניות">' קבועים'!$R$2:$R$6</definedName>
    <definedName name="סוג_בעל_מניות_מספר">' קבועים'!$R$2:$S$6</definedName>
    <definedName name="סוג_יזם">' קבועים'!$B$1:$B$8</definedName>
    <definedName name="סוג_פרויקט">' קבועים'!$E$7:$E$13</definedName>
    <definedName name="סוג_רכיב" localSheetId="2">' קבועים'!#REF!</definedName>
    <definedName name="סוג_רכיב" localSheetId="0">' קבועים'!#REF!</definedName>
    <definedName name="סוג_רכיב" localSheetId="1">' קבועים'!#REF!</definedName>
    <definedName name="סוג_רכיב">' קבועים'!#REF!</definedName>
    <definedName name="סולר">' קבועים'!#REF!</definedName>
    <definedName name="ענף">' קבועים'!$M$2:$M$75</definedName>
    <definedName name="ענף_מספר">' קבועים'!$M$2:$N$75</definedName>
    <definedName name="צורת_התאגדות">' קבועים'!$O$2:$O$13</definedName>
    <definedName name="צורת_התאגדות_מספר">' קבועים'!$O$2:$P$13</definedName>
    <definedName name="רשימת_ישובים">' קבועים'!$E$81:$F$1661</definedName>
    <definedName name="רשימת_מדינות">' קבועים'!$B$81:$C$286</definedName>
    <definedName name="שטח_פרויקט">'7. ייצור חשמל'!$F$38</definedName>
    <definedName name="שם_ישוב">' קבועים'!$E$81:$E$1661</definedName>
    <definedName name="שנה">' קבועים'!$D$1:$D$15</definedName>
    <definedName name="שנות_נתונים">' קבועים'!$B$32:$B$34</definedName>
    <definedName name="שעות_שמש">' קבועים'!#REF!</definedName>
    <definedName name="שש_אתרים">' קבועים'!#REF!</definedName>
    <definedName name="תאורה">' קבועים'!#REF!</definedName>
    <definedName name="תואר">' קבועים'!$O$43:$O$44</definedName>
    <definedName name="תואר_מספר">' קבועים'!$O$43:$P$44</definedName>
    <definedName name="תוכנית_עסקית">' קבועים'!$H$2:$H$3</definedName>
    <definedName name="תפוקה">' קבועים'!$E$31:$E$34</definedName>
    <definedName name="תפוקתקירוריחידותמידה">' קבועים'!#REF!</definedName>
    <definedName name="תפקיד">' קבועים'!$O$20:$O$38</definedName>
    <definedName name="תפקיד_מספר">' קבועים'!$O$20:$P$38</definedName>
  </definedNames>
  <calcPr calcId="191029"/>
  <customWorkbookViews>
    <customWorkbookView name="talib - Personal View" guid="{2DAA1D84-496C-43B3-9B3D-F6443FDB70D2}" mergeInterval="0" personalView="1" maximized="1" xWindow="1" yWindow="1" windowWidth="1366" windowHeight="538" tabRatio="870" activeSheetId="2"/>
    <customWorkbookView name="shanit - Personal View" guid="{F7CAD7A2-A132-4CA2-AC0F-E37EEC687FA0}" mergeInterval="0" personalView="1" maximized="1" xWindow="1" yWindow="1" windowWidth="1920" windowHeight="850" activeSheetId="3"/>
    <customWorkbookView name="tamar - Personal View" guid="{4795D392-B56F-435A-BCD0-DB99C7E0A0B0}" mergeInterval="0" personalView="1" maximized="1" windowWidth="1366" windowHeight="543" tabRatio="870" activeSheetId="5"/>
    <customWorkbookView name="יניב גיאת - תצוגה אישית" guid="{5B70AD1C-C6FE-473F-9E8F-C80A6A15EADB}" mergeInterval="0" personalView="1" maximized="1" xWindow="-8" yWindow="-8" windowWidth="1936" windowHeight="1056" tabRatio="854" activeSheetId="2" showComments="commIndAndComment"/>
    <customWorkbookView name="Sapir Ben Hamo - Personal View" guid="{ECD81B88-1474-43CC-96A3-8963B05913FB}" mergeInterval="0" personalView="1" maximized="1" xWindow="1912" yWindow="-8" windowWidth="1936" windowHeight="1056" tabRatio="854" activeSheetId="1"/>
  </customWorkbookViews>
</workbook>
</file>

<file path=xl/calcChain.xml><?xml version="1.0" encoding="utf-8"?>
<calcChain xmlns="http://schemas.openxmlformats.org/spreadsheetml/2006/main">
  <c r="C87" i="2" l="1"/>
  <c r="C86" i="2"/>
  <c r="C88" i="2"/>
  <c r="C89" i="2" l="1"/>
  <c r="C23" i="2"/>
  <c r="N16" i="3" l="1"/>
  <c r="N20" i="3"/>
  <c r="N24" i="3"/>
  <c r="N28" i="3"/>
  <c r="N32" i="3"/>
  <c r="N36" i="3"/>
  <c r="N40" i="3"/>
  <c r="N44" i="3"/>
  <c r="N48" i="3"/>
  <c r="N52" i="3"/>
  <c r="N12" i="3"/>
  <c r="D2" i="7"/>
  <c r="D3" i="7" s="1"/>
  <c r="D4" i="7" s="1"/>
  <c r="D5" i="7" s="1"/>
  <c r="D6" i="7" s="1"/>
  <c r="D7" i="7" s="1"/>
  <c r="D8" i="7" s="1"/>
  <c r="D9" i="7" s="1"/>
  <c r="D10" i="7" s="1"/>
  <c r="D11" i="7" s="1"/>
  <c r="D12" i="7" s="1"/>
  <c r="D13" i="7" s="1"/>
  <c r="D14" i="7" s="1"/>
  <c r="D15" i="7" s="1"/>
  <c r="D71" i="2" l="1"/>
  <c r="E80" i="2" s="1"/>
  <c r="C71" i="7" l="1"/>
  <c r="C70" i="7"/>
  <c r="C69" i="7"/>
  <c r="C67" i="7"/>
  <c r="C60" i="7"/>
  <c r="C68" i="7" s="1"/>
  <c r="C52" i="7"/>
  <c r="C49" i="7"/>
  <c r="B44" i="7"/>
  <c r="J29" i="4" l="1"/>
  <c r="J30" i="4"/>
  <c r="J31" i="4"/>
  <c r="J32" i="4"/>
  <c r="J33" i="4"/>
  <c r="J34" i="4"/>
  <c r="J35" i="4"/>
  <c r="J36" i="4"/>
  <c r="J37" i="4"/>
  <c r="J28" i="4"/>
  <c r="H38" i="4" l="1"/>
  <c r="G38" i="4" l="1"/>
  <c r="D38" i="4"/>
  <c r="C40" i="4" l="1"/>
  <c r="C46" i="4" l="1"/>
  <c r="D62" i="4" s="1"/>
  <c r="F38" i="4"/>
  <c r="J38" i="4" s="1"/>
  <c r="E211" i="4"/>
  <c r="E177" i="4"/>
  <c r="E143" i="4"/>
  <c r="D218" i="4" l="1"/>
  <c r="D184" i="4"/>
  <c r="D215" i="4"/>
  <c r="D181" i="4"/>
  <c r="D150" i="4"/>
  <c r="E51" i="4" l="1"/>
  <c r="E56" i="4"/>
  <c r="E150" i="4" l="1"/>
  <c r="F150" i="4" s="1"/>
  <c r="E181" i="4"/>
  <c r="E215" i="4"/>
  <c r="E218" i="4"/>
  <c r="F218" i="4" s="1"/>
  <c r="E184" i="4"/>
  <c r="F184" i="4" s="1"/>
  <c r="F215" i="4" l="1"/>
  <c r="F181" i="4"/>
  <c r="D115" i="4"/>
  <c r="C115" i="4"/>
  <c r="D114" i="4"/>
  <c r="C114" i="4"/>
  <c r="D113" i="4"/>
  <c r="C113" i="4"/>
  <c r="D147" i="4" l="1"/>
  <c r="C51" i="4"/>
  <c r="C56" i="4"/>
  <c r="E114" i="4"/>
  <c r="E115" i="4"/>
  <c r="E113" i="4"/>
  <c r="E147" i="4" l="1"/>
  <c r="E116" i="4"/>
  <c r="F147" i="4" l="1"/>
  <c r="E62" i="4" l="1"/>
  <c r="C62" i="4"/>
</calcChain>
</file>

<file path=xl/sharedStrings.xml><?xml version="1.0" encoding="utf-8"?>
<sst xmlns="http://schemas.openxmlformats.org/spreadsheetml/2006/main" count="2471" uniqueCount="2254">
  <si>
    <t>שם היזם</t>
  </si>
  <si>
    <t>שם</t>
  </si>
  <si>
    <t>כתובת</t>
  </si>
  <si>
    <t>תפקיד</t>
  </si>
  <si>
    <t>דוא"ל</t>
  </si>
  <si>
    <t>מגזר הפעילות</t>
  </si>
  <si>
    <t>יחידת המדידה</t>
  </si>
  <si>
    <t>פירוט אופן המדידה והניטור של נתוני הפרויקט</t>
  </si>
  <si>
    <t>סוג המכשיר המודד</t>
  </si>
  <si>
    <t>חברה פרטית</t>
  </si>
  <si>
    <t>חברה ציבורית</t>
  </si>
  <si>
    <t>שותפות</t>
  </si>
  <si>
    <t>רשומה</t>
  </si>
  <si>
    <t>עמותה</t>
  </si>
  <si>
    <t>רשות מקומית</t>
  </si>
  <si>
    <t>תאגיד עירוני</t>
  </si>
  <si>
    <t>אחר (פרט)</t>
  </si>
  <si>
    <t>פירוט:</t>
  </si>
  <si>
    <t>תחום פעילות היזם</t>
  </si>
  <si>
    <t>כן</t>
  </si>
  <si>
    <t>לא</t>
  </si>
  <si>
    <t>לא ידוע</t>
  </si>
  <si>
    <t>ניתן להוסיף שורות נוספות כפי הנדרש</t>
  </si>
  <si>
    <t>תדירות המדידה</t>
  </si>
  <si>
    <t>למילוי ע"י היזם</t>
  </si>
  <si>
    <t>תוצאת חישוב</t>
  </si>
  <si>
    <t>הפרמטר המנוטר</t>
  </si>
  <si>
    <t>מקרא</t>
  </si>
  <si>
    <t>הבהרות כלליות</t>
  </si>
  <si>
    <t>סוג היזם (סעיף 3.1)</t>
  </si>
  <si>
    <t>כן/לא (שימוש כללי)</t>
  </si>
  <si>
    <t>התקנה ראשונה (סעיף 2.5)</t>
  </si>
  <si>
    <t>תאריך תחילת ביצוע השקעה בפרויקט</t>
  </si>
  <si>
    <t>שנה</t>
  </si>
  <si>
    <t>חודש</t>
  </si>
  <si>
    <t>שורת חישוב:</t>
  </si>
  <si>
    <t>חשמל</t>
  </si>
  <si>
    <t>סולר</t>
  </si>
  <si>
    <t>גז טבעי</t>
  </si>
  <si>
    <t>מזוט</t>
  </si>
  <si>
    <t>ליטר</t>
  </si>
  <si>
    <t>ק"ג</t>
  </si>
  <si>
    <t>קוט"ש</t>
  </si>
  <si>
    <t>MMBTU</t>
  </si>
  <si>
    <t>מקור אנרגיה</t>
  </si>
  <si>
    <t>גפ"מ</t>
  </si>
  <si>
    <t>יחידת מדידה (צריכה שנתית)</t>
  </si>
  <si>
    <t>יחידות מקדם הפליטה</t>
  </si>
  <si>
    <t>מקדם הפליטה</t>
  </si>
  <si>
    <t>מקור הנתונים</t>
  </si>
  <si>
    <t>tCO2e/KWh</t>
  </si>
  <si>
    <t>מספר שנים עבורן יסופקו נתונים</t>
  </si>
  <si>
    <t>tCO2e/TJ</t>
  </si>
  <si>
    <t>אפס (לשם חישוב והגדרת תאים)</t>
  </si>
  <si>
    <t>טבלא 3 המרה ל CO2 מ KWH (סעיף 4.1.2)</t>
  </si>
  <si>
    <t>טבלא 3 המרה ל CO2 מיחידות אנרגיה (חישוב בינים לסעיף 4.1.2)</t>
  </si>
  <si>
    <t>האם התיאור מלא?</t>
  </si>
  <si>
    <t>הערות</t>
  </si>
  <si>
    <t>חוסרים</t>
  </si>
  <si>
    <t>תוספות</t>
  </si>
  <si>
    <t>נימוק להבדל</t>
  </si>
  <si>
    <t>סיכום חוות דעת</t>
  </si>
  <si>
    <t>נתון יזם</t>
  </si>
  <si>
    <t>נתון מתוקן- להזנה בדו"ח</t>
  </si>
  <si>
    <t>תוקף אסמכתא</t>
  </si>
  <si>
    <t>ח.פ/ מספר רישום או זיהוי על פי חוק</t>
  </si>
  <si>
    <t>צורת התאגדות</t>
  </si>
  <si>
    <t>מנכ"ל</t>
  </si>
  <si>
    <t>סמנכ"ל כספים/ חשב</t>
  </si>
  <si>
    <t>כתובת למשלוח דואר</t>
  </si>
  <si>
    <t>יחדות תפוקה</t>
  </si>
  <si>
    <t>שטח בניין (מ"ר)</t>
  </si>
  <si>
    <t>שעות פעילות (שנה)</t>
  </si>
  <si>
    <t>אחר (פרט בהערות)</t>
  </si>
  <si>
    <t>יחידות פקטור המרה</t>
  </si>
  <si>
    <t>TJ/KWh</t>
  </si>
  <si>
    <t>פקטור המרה</t>
  </si>
  <si>
    <t>יום</t>
  </si>
  <si>
    <t>תיעוד שינויים בפרויקט</t>
  </si>
  <si>
    <t>האם חלו שינויים בפרויקט בהשוואה לבקשה כפי שאושרה בוועדה?</t>
  </si>
  <si>
    <t>אם כן, האם השינויים אושרו בוועדה?</t>
  </si>
  <si>
    <t>פירוט השינויים:</t>
  </si>
  <si>
    <t xml:space="preserve">סה"כ הפחתה בתקופות הדיווח </t>
  </si>
  <si>
    <t>תאריך תחילת תקופת הדיווח</t>
  </si>
  <si>
    <t>תאריך סיום תקופת הדיווח</t>
  </si>
  <si>
    <t>סה"כ הפחתת פליטות (tCO2e)</t>
  </si>
  <si>
    <t>תקופת דיווח מספר 1</t>
  </si>
  <si>
    <t>תקופת דיווח מספר 2</t>
  </si>
  <si>
    <t>תקופת דיווח מספר 3</t>
  </si>
  <si>
    <t>סה"כ הפחתת פליטות</t>
  </si>
  <si>
    <t>תיעוד שינויים בתוכנית הניטור</t>
  </si>
  <si>
    <t>האם חלו שינויים בתוכנית הניטור בהשוואה לבקשה כפי שאושרה בוועדה?</t>
  </si>
  <si>
    <t>תקופת דיווח 1</t>
  </si>
  <si>
    <t>התקופה המדווחת</t>
  </si>
  <si>
    <t>על תקופת הדיווח להקיף 12 חודשים מלאים רצופים (שנה מלאה)</t>
  </si>
  <si>
    <t>תקלות ואירועים חריגים</t>
  </si>
  <si>
    <t>תאריך</t>
  </si>
  <si>
    <t xml:space="preserve">תיאור </t>
  </si>
  <si>
    <t>פתרון</t>
  </si>
  <si>
    <t>השפעה על חישובי הפחתה</t>
  </si>
  <si>
    <t>יש להתייחס רק לתקלות המשפיעות על חישובי ההפחתה</t>
  </si>
  <si>
    <t>תוצאות הניטור בפועל</t>
  </si>
  <si>
    <t>סיכום הפחתת הפליטות</t>
  </si>
  <si>
    <t>בתקופת הדיווח</t>
  </si>
  <si>
    <t>כפי שהוערכו בעת הרישום במנגנון</t>
  </si>
  <si>
    <t>הפרש באחוזים</t>
  </si>
  <si>
    <t>הסבר ההפרש</t>
  </si>
  <si>
    <t xml:space="preserve"> באם ההפרש בין ההפחתה כפי שהוערכה בעת הרישום במנגנון לבין ההפחתה בתקופת הדיווח עולה על 20% יש להסביר את השינוי.</t>
  </si>
  <si>
    <t>הפחתת פליטות (tCO2e)</t>
  </si>
  <si>
    <t>תקופת דיווח 2</t>
  </si>
  <si>
    <t>תקופת דיווח 3</t>
  </si>
  <si>
    <t>סיכום הפחתת אנרגיה נצרכת</t>
  </si>
  <si>
    <t>אתר</t>
  </si>
  <si>
    <t>צריכת חשמל</t>
  </si>
  <si>
    <t>סה"כ</t>
  </si>
  <si>
    <t>האם החיסכון וההפחתה נכונים?</t>
  </si>
  <si>
    <t>סה"כ הפחתת אנרגיה נצרכת כתוצאה מהפרויקט (KWh)</t>
  </si>
  <si>
    <t>האם ברצונך לדווח על תקופת הניטור הראשונה?</t>
  </si>
  <si>
    <t>האם ברצונך לדווח על תקופת הניטור השנייה?</t>
  </si>
  <si>
    <t>האם ברצונך לדווח על תקופת הניטור השלישית?</t>
  </si>
  <si>
    <t xml:space="preserve">בקשה לתמיכה בפרויקט להפחתת פליטות גזי חממה
</t>
  </si>
  <si>
    <t>לשם מילוי טופס זה מומלץ להיעזר במדריך למילוי בקשה המצוי באתר המשרד להגנת הסביבה</t>
  </si>
  <si>
    <t>תאורה</t>
  </si>
  <si>
    <t>מנועים</t>
  </si>
  <si>
    <t>כללי</t>
  </si>
  <si>
    <t>הנחיות כלליות</t>
  </si>
  <si>
    <t>להסבר מפורט למילוי הטופס יש לפנות למסמך הקווים המנחים.</t>
  </si>
  <si>
    <t>•</t>
  </si>
  <si>
    <t>רשימת פרקים</t>
  </si>
  <si>
    <t>סעיף 3.1- מספר אתרים</t>
  </si>
  <si>
    <t>תפוסת מלון (מספר לינות שנתי)</t>
  </si>
  <si>
    <t>מדידות</t>
  </si>
  <si>
    <t>סה"כ הפחתת פליטות צפויה בשנה (tCO2e)</t>
  </si>
  <si>
    <t>סה"כ הפחתת פליטות צפויה כתוצאה מהפרויקט (tCO2e)</t>
  </si>
  <si>
    <t>עבור כל הנתונים המובאים במסמך זה יש לצרף אסמכתאות / מסמכים לתיקוף.</t>
  </si>
  <si>
    <t>מדידה מלאה</t>
  </si>
  <si>
    <t>לא בוצעו מדידות</t>
  </si>
  <si>
    <t>מדידה חלקית</t>
  </si>
  <si>
    <t>טלפון</t>
  </si>
  <si>
    <t>טלפון נוסף</t>
  </si>
  <si>
    <t>אחר</t>
  </si>
  <si>
    <t>8 או יותר</t>
  </si>
  <si>
    <t>סה"כ הפחתת אנרגיה נצרכת צפויה בשנה (KWh)</t>
  </si>
  <si>
    <t>פקטור המרה מTJ לKWh</t>
  </si>
  <si>
    <t>הפחתת צריכת אנרגיה (KWh)</t>
  </si>
  <si>
    <t>שם אתר</t>
  </si>
  <si>
    <t>חלק זה ישמש ככלי לדיווח תוצאות הניטור במהלך תקופות הניטור (סה"כ שלוש תקופות). החישובים מסתמכים על הערכת אנרגיה צפויה כפי שהוגדרה מעלה ועל שינויים שהתבצעו במהלך הפרויקט.</t>
  </si>
  <si>
    <t>יש למלא תאים המסומנים בכחול בלבד, בהתאם למקרא:</t>
  </si>
  <si>
    <t>התאים המסומנים בכתום ימולאו אוטומטית בהתאם לנתונים שהוזנו על ידי היזם</t>
  </si>
  <si>
    <t>ייצור חשמל</t>
  </si>
  <si>
    <t>7.6.1</t>
  </si>
  <si>
    <t>7.6.2</t>
  </si>
  <si>
    <t>7.6.3</t>
  </si>
  <si>
    <t>תיאור טכנולוגיה נבחרת</t>
  </si>
  <si>
    <t>הפחתת פליטות וחיסכון באנרגיה</t>
  </si>
  <si>
    <t>על תוכנית הניטור לכלול את הניטור של צריכת החשמל של ייצור חשמל בלבד.</t>
  </si>
  <si>
    <t>7.2.1</t>
  </si>
  <si>
    <t>7.2.2</t>
  </si>
  <si>
    <t>הכנסות צפויות לשנה</t>
  </si>
  <si>
    <t>ייצור חשמל לכל אתר</t>
  </si>
  <si>
    <t>מדדים כלכליים</t>
  </si>
  <si>
    <t>סוג פרויקט</t>
  </si>
  <si>
    <t>שיעור התשואה הפנימי ל 20 שנה</t>
  </si>
  <si>
    <t>ערך נוכחי נקי</t>
  </si>
  <si>
    <t>החזר השקעה (אחוזים/שנה)</t>
  </si>
  <si>
    <t>כלי חישובי זה מיועד לפרויקטים העוסקים בהתקנת בייצור חשמל סולארי.</t>
  </si>
  <si>
    <t>ייצור חשמל שנתי בפועל (סה"כ ייצור החשמל השנתי של מערכות הפרויקט בפועל)</t>
  </si>
  <si>
    <t>מחיר לקוט"ש (₪)</t>
  </si>
  <si>
    <t>7.1.1</t>
  </si>
  <si>
    <t>האם הותקנה מערכת אופטימיזציה?</t>
  </si>
  <si>
    <t>7.1.2</t>
  </si>
  <si>
    <t>7.1.3</t>
  </si>
  <si>
    <t>בתיאור, יש להתייחס לפרמטרים המרכזיים במערכת הסולארית.</t>
  </si>
  <si>
    <t>האם הותקנה מערכת עקיבה?</t>
  </si>
  <si>
    <t>סה"כ חשמל מיוצר ל-20 שנה</t>
  </si>
  <si>
    <t>מה כיוון וזווית ההתקנה?</t>
  </si>
  <si>
    <t>פרטי היזם</t>
  </si>
  <si>
    <t>תיאור הפרויקט והסיוע המבוקש</t>
  </si>
  <si>
    <t>תוכנית הניטור</t>
  </si>
  <si>
    <t>שינויים בפרויקט ותוכנית הניטור</t>
  </si>
  <si>
    <t>תוצאות הניטור וחישובי הפחתה תקופתיים</t>
  </si>
  <si>
    <t>נתוני ייצור חשמל</t>
  </si>
  <si>
    <t>לוחות זמנים לביצוע הפרויקט</t>
  </si>
  <si>
    <t>נתוני המנגנון הוולונטרי והלמ"ס</t>
  </si>
  <si>
    <t>ישראל</t>
  </si>
  <si>
    <t>ארה"ב</t>
  </si>
  <si>
    <t>ברזיל</t>
  </si>
  <si>
    <t>פנמה</t>
  </si>
  <si>
    <t>מקסיקו</t>
  </si>
  <si>
    <t>קנדה</t>
  </si>
  <si>
    <t>ארגנטינה</t>
  </si>
  <si>
    <t>ונצואלה</t>
  </si>
  <si>
    <t>אורוגואי</t>
  </si>
  <si>
    <t>הוואי</t>
  </si>
  <si>
    <t>גואטמלה</t>
  </si>
  <si>
    <t>פרו</t>
  </si>
  <si>
    <t>קולומביה</t>
  </si>
  <si>
    <t>בוליביה</t>
  </si>
  <si>
    <t>אוגנדה</t>
  </si>
  <si>
    <t>אוזבקיסטן</t>
  </si>
  <si>
    <t>אזרבייג'ן</t>
  </si>
  <si>
    <t>איי פארו</t>
  </si>
  <si>
    <t>איחוד האמירויות הערביות</t>
  </si>
  <si>
    <t>איי שלמה</t>
  </si>
  <si>
    <t>איי קיימן</t>
  </si>
  <si>
    <t>אינדונזיה</t>
  </si>
  <si>
    <t>אל סלוודור</t>
  </si>
  <si>
    <t>אלבניה</t>
  </si>
  <si>
    <t>אלג'יריה</t>
  </si>
  <si>
    <t>אנגולה</t>
  </si>
  <si>
    <t>אנדורה</t>
  </si>
  <si>
    <t>אנטיגואה וברבודה</t>
  </si>
  <si>
    <t>אסטוניה</t>
  </si>
  <si>
    <t>אפגניסטן</t>
  </si>
  <si>
    <t>אקוודור</t>
  </si>
  <si>
    <t>מולדובה</t>
  </si>
  <si>
    <t>רומניה</t>
  </si>
  <si>
    <t>הונגריה</t>
  </si>
  <si>
    <t>בריה"מ</t>
  </si>
  <si>
    <t>ליכטנשטיין</t>
  </si>
  <si>
    <t>אנגליה</t>
  </si>
  <si>
    <t>גרמניה</t>
  </si>
  <si>
    <t>צרפת</t>
  </si>
  <si>
    <t>שוויצריה</t>
  </si>
  <si>
    <t>הולנד</t>
  </si>
  <si>
    <t>שוודיה</t>
  </si>
  <si>
    <t>איטליה</t>
  </si>
  <si>
    <t>לוקסמבורג</t>
  </si>
  <si>
    <t>בלגיה</t>
  </si>
  <si>
    <t>תורכיה</t>
  </si>
  <si>
    <t>דנמרק</t>
  </si>
  <si>
    <t>יוון</t>
  </si>
  <si>
    <t>איסלנד</t>
  </si>
  <si>
    <t>קפריסין</t>
  </si>
  <si>
    <t>אוסטריה</t>
  </si>
  <si>
    <t>אירלנד</t>
  </si>
  <si>
    <t>ספרד</t>
  </si>
  <si>
    <t>בולגריה</t>
  </si>
  <si>
    <t>פינלנד</t>
  </si>
  <si>
    <t>גרוזיה (גאורגיה)</t>
  </si>
  <si>
    <t>רוסיה</t>
  </si>
  <si>
    <t>נורווגיה</t>
  </si>
  <si>
    <t>אריתריאה</t>
  </si>
  <si>
    <t>ארמניה</t>
  </si>
  <si>
    <t>בהאמה</t>
  </si>
  <si>
    <t>בהוטן</t>
  </si>
  <si>
    <t>בוטסואנה</t>
  </si>
  <si>
    <t>בוסניה והרצגובינה</t>
  </si>
  <si>
    <t>בורונדי</t>
  </si>
  <si>
    <t>בורקינה פאסו</t>
  </si>
  <si>
    <t>בחריין</t>
  </si>
  <si>
    <t>בלארוס</t>
  </si>
  <si>
    <t>בליז</t>
  </si>
  <si>
    <t>גיברלטר</t>
  </si>
  <si>
    <t>דרום-אפריקה</t>
  </si>
  <si>
    <t>אתיופיה</t>
  </si>
  <si>
    <t>קניה</t>
  </si>
  <si>
    <t>זימבוואה</t>
  </si>
  <si>
    <t>ליבריה</t>
  </si>
  <si>
    <t>מרוקו</t>
  </si>
  <si>
    <t>ניגריה</t>
  </si>
  <si>
    <t>תוניס</t>
  </si>
  <si>
    <t>גאנה</t>
  </si>
  <si>
    <t>ברוניי</t>
  </si>
  <si>
    <t>גבון</t>
  </si>
  <si>
    <t>גיאנה</t>
  </si>
  <si>
    <t>ג'יבוטי</t>
  </si>
  <si>
    <t>גינאה</t>
  </si>
  <si>
    <t>גינאה ביסאו</t>
  </si>
  <si>
    <t>גינאה המשוונית</t>
  </si>
  <si>
    <t>גמביה</t>
  </si>
  <si>
    <t>ג'מייקה</t>
  </si>
  <si>
    <t>גרנדה</t>
  </si>
  <si>
    <t>דומניקה</t>
  </si>
  <si>
    <t>אוסטרליה</t>
  </si>
  <si>
    <t>איי הבתולה</t>
  </si>
  <si>
    <t>איי קומאן</t>
  </si>
  <si>
    <t>איראן</t>
  </si>
  <si>
    <t>איי נאוויס</t>
  </si>
  <si>
    <t>איי מרשל</t>
  </si>
  <si>
    <t>האיים קריביים</t>
  </si>
  <si>
    <t>בנגלדש</t>
  </si>
  <si>
    <t>בנין</t>
  </si>
  <si>
    <t>ברבדוס</t>
  </si>
  <si>
    <t>הונג קונג</t>
  </si>
  <si>
    <t>יפן</t>
  </si>
  <si>
    <t>טייוואן</t>
  </si>
  <si>
    <t>סינגפור</t>
  </si>
  <si>
    <t>פיליפינים</t>
  </si>
  <si>
    <t>קוריאה</t>
  </si>
  <si>
    <t>הודו</t>
  </si>
  <si>
    <t>ירדן</t>
  </si>
  <si>
    <t>סין</t>
  </si>
  <si>
    <t>אוקראינה</t>
  </si>
  <si>
    <t>סלובניה</t>
  </si>
  <si>
    <t>האיטי</t>
  </si>
  <si>
    <t>הונדורס</t>
  </si>
  <si>
    <t>הרפובליקה הדומניקנית</t>
  </si>
  <si>
    <t>הרפובליקה הדומניקנית של קונגו</t>
  </si>
  <si>
    <t>הרפובליקה המרכז אפריקאית</t>
  </si>
  <si>
    <t>הרפובליקה של קונגו</t>
  </si>
  <si>
    <t>וייטנאם</t>
  </si>
  <si>
    <t>ונואטו</t>
  </si>
  <si>
    <t>זמביה</t>
  </si>
  <si>
    <t>חוף השנהב</t>
  </si>
  <si>
    <t>טג'יקיסטן</t>
  </si>
  <si>
    <t>טובאלו</t>
  </si>
  <si>
    <t>טונגה</t>
  </si>
  <si>
    <t>טורקמניסטן</t>
  </si>
  <si>
    <t>טנזניה</t>
  </si>
  <si>
    <t>טרינידד וטובגו</t>
  </si>
  <si>
    <t>כווית</t>
  </si>
  <si>
    <t>כף ורדה</t>
  </si>
  <si>
    <t>לאוס</t>
  </si>
  <si>
    <t>לבנון</t>
  </si>
  <si>
    <t>לוב</t>
  </si>
  <si>
    <t>לטביה</t>
  </si>
  <si>
    <t>ליטה</t>
  </si>
  <si>
    <t>לסוטו</t>
  </si>
  <si>
    <t>מאוריטניה</t>
  </si>
  <si>
    <t>מאוריציוס</t>
  </si>
  <si>
    <t>מאלי</t>
  </si>
  <si>
    <t>מדגסקר</t>
  </si>
  <si>
    <t>מוזמביק</t>
  </si>
  <si>
    <t>מונאקו</t>
  </si>
  <si>
    <t>מונגוליה</t>
  </si>
  <si>
    <t>מונטנגרו</t>
  </si>
  <si>
    <t>מזרח טימור</t>
  </si>
  <si>
    <t>מיאנמר (בורמה)</t>
  </si>
  <si>
    <t>מיקרונזיה</t>
  </si>
  <si>
    <t>מלאווי</t>
  </si>
  <si>
    <t>מלזיה</t>
  </si>
  <si>
    <t>מלטה</t>
  </si>
  <si>
    <t>מצרים</t>
  </si>
  <si>
    <t>מקדוניה</t>
  </si>
  <si>
    <t>ניו זילנד</t>
  </si>
  <si>
    <t>ניקרגואה</t>
  </si>
  <si>
    <t>ניז'ר</t>
  </si>
  <si>
    <t>נפאל</t>
  </si>
  <si>
    <t>סאו טומה ופרינסיפה</t>
  </si>
  <si>
    <t>סודן</t>
  </si>
  <si>
    <t>סומליה</t>
  </si>
  <si>
    <t>סוריה</t>
  </si>
  <si>
    <t>סורינס</t>
  </si>
  <si>
    <t>סיירה ליאון</t>
  </si>
  <si>
    <t>סיישל</t>
  </si>
  <si>
    <t>דרום קוראה</t>
  </si>
  <si>
    <t>סמואה</t>
  </si>
  <si>
    <t>סן מרינו</t>
  </si>
  <si>
    <t>סנגל</t>
  </si>
  <si>
    <t>סנט וינסנט והגרנדינים</t>
  </si>
  <si>
    <t>סנט לושה</t>
  </si>
  <si>
    <t>סנט קיטס ונוויס</t>
  </si>
  <si>
    <t>סקוטלנד</t>
  </si>
  <si>
    <t>סרביה</t>
  </si>
  <si>
    <t>עומאן</t>
  </si>
  <si>
    <t>עיראק</t>
  </si>
  <si>
    <t>ערב הסעודית</t>
  </si>
  <si>
    <t>פולין</t>
  </si>
  <si>
    <t>פורטוגל</t>
  </si>
  <si>
    <t>פיג'י</t>
  </si>
  <si>
    <t>פלאו</t>
  </si>
  <si>
    <t>פפוא - גינאה החדשה</t>
  </si>
  <si>
    <t>פקיסטן</t>
  </si>
  <si>
    <t>פרגוואי</t>
  </si>
  <si>
    <t>צ'אד</t>
  </si>
  <si>
    <t>צ'ילה</t>
  </si>
  <si>
    <t>צ'כיה</t>
  </si>
  <si>
    <t>צפון קוריאה</t>
  </si>
  <si>
    <t>קובה</t>
  </si>
  <si>
    <t>קומורו</t>
  </si>
  <si>
    <t>קוסובו</t>
  </si>
  <si>
    <t>קוסטה ריקה</t>
  </si>
  <si>
    <t>קזחסטן</t>
  </si>
  <si>
    <t>קטר</t>
  </si>
  <si>
    <t>קירגיסטן</t>
  </si>
  <si>
    <t>קיריבט</t>
  </si>
  <si>
    <t>קמבודיה</t>
  </si>
  <si>
    <t>קמרון</t>
  </si>
  <si>
    <t>קרואטיה</t>
  </si>
  <si>
    <t>קריית הווטיקן</t>
  </si>
  <si>
    <t>רואנדה</t>
  </si>
  <si>
    <t>שרי לנקה</t>
  </si>
  <si>
    <t>תאילנד</t>
  </si>
  <si>
    <t>תימן</t>
  </si>
  <si>
    <t>סלובקיה</t>
  </si>
  <si>
    <t>גרנזי איי התעלה</t>
  </si>
  <si>
    <t>נמיביה</t>
  </si>
  <si>
    <t>ארצות שונות</t>
  </si>
  <si>
    <t>כתובת משרד</t>
  </si>
  <si>
    <t>רחוב</t>
  </si>
  <si>
    <t>סמל</t>
  </si>
  <si>
    <t>אבו בסמה (אז.תע.)</t>
  </si>
  <si>
    <t>אבו ג'ווייעד (שבט)</t>
  </si>
  <si>
    <t>אבו ג'ועיד</t>
  </si>
  <si>
    <t>אבו גוש</t>
  </si>
  <si>
    <t>אבו סנאן</t>
  </si>
  <si>
    <t>אבו סנאן (אז.תע.)</t>
  </si>
  <si>
    <t>אבו סריחאן</t>
  </si>
  <si>
    <t>אבו סריחאן (שבט)</t>
  </si>
  <si>
    <t>אבו עבדון</t>
  </si>
  <si>
    <t>אבו עבדון (שבט)</t>
  </si>
  <si>
    <t>אבו עמאר</t>
  </si>
  <si>
    <t>אבו עמאר (שבט)</t>
  </si>
  <si>
    <t>אבו עמרה</t>
  </si>
  <si>
    <t>אבו עמרה (שבט)</t>
  </si>
  <si>
    <t>אבו קורינאת (יישוב)</t>
  </si>
  <si>
    <t>אבו קורינאת (שבט)</t>
  </si>
  <si>
    <t>אבו קרינאת</t>
  </si>
  <si>
    <t>אבו קרינאת (אז.תע.)</t>
  </si>
  <si>
    <t>אבו רובייעה (שבט)</t>
  </si>
  <si>
    <t>אבו רוקייק (שבט)</t>
  </si>
  <si>
    <t>אבו רקיק</t>
  </si>
  <si>
    <t>אבטליון</t>
  </si>
  <si>
    <t>אביאל</t>
  </si>
  <si>
    <t>אביבים</t>
  </si>
  <si>
    <t>אביגדור</t>
  </si>
  <si>
    <t>אביחיל</t>
  </si>
  <si>
    <t>אביטל</t>
  </si>
  <si>
    <t>אביעזר</t>
  </si>
  <si>
    <t>אבירים</t>
  </si>
  <si>
    <t>אבן יהודה</t>
  </si>
  <si>
    <t>אבן יצחק (גלעד)</t>
  </si>
  <si>
    <t>אבן יצחק(גלעד) (מיוחד ב')</t>
  </si>
  <si>
    <t>אבן מנחם</t>
  </si>
  <si>
    <t>אבן ספיר</t>
  </si>
  <si>
    <t>אבן שמואל</t>
  </si>
  <si>
    <t>אבני איתן</t>
  </si>
  <si>
    <t>אבני חפץ</t>
  </si>
  <si>
    <t>אבנת</t>
  </si>
  <si>
    <t>אבשלום</t>
  </si>
  <si>
    <t>אבשלום (מפ.אז.)</t>
  </si>
  <si>
    <t>אדורה</t>
  </si>
  <si>
    <t>אדירים</t>
  </si>
  <si>
    <t>אדמית</t>
  </si>
  <si>
    <t>אדרת</t>
  </si>
  <si>
    <t>אודים</t>
  </si>
  <si>
    <t>אודם</t>
  </si>
  <si>
    <t>אוהד</t>
  </si>
  <si>
    <t>אוהלו</t>
  </si>
  <si>
    <t>אום בטין</t>
  </si>
  <si>
    <t>אום בטין (אז.תע.)</t>
  </si>
  <si>
    <t>אומן</t>
  </si>
  <si>
    <t>אומץ</t>
  </si>
  <si>
    <t>אופקים</t>
  </si>
  <si>
    <t>אופקים (אז.תע.)</t>
  </si>
  <si>
    <t>אור הגנוז</t>
  </si>
  <si>
    <t>אור הנר</t>
  </si>
  <si>
    <t>אור יהודה</t>
  </si>
  <si>
    <t>אור עקיבא</t>
  </si>
  <si>
    <t>אורה</t>
  </si>
  <si>
    <t>אורון (מר.תע.)</t>
  </si>
  <si>
    <t>אורות</t>
  </si>
  <si>
    <t>אורטל</t>
  </si>
  <si>
    <t>אורים</t>
  </si>
  <si>
    <t>אורנית</t>
  </si>
  <si>
    <t>אושה</t>
  </si>
  <si>
    <t>אזור</t>
  </si>
  <si>
    <t>אחוה</t>
  </si>
  <si>
    <t>אחוזם</t>
  </si>
  <si>
    <t>אחוזת ברק</t>
  </si>
  <si>
    <t>אחיהוד</t>
  </si>
  <si>
    <t>אחיטוב</t>
  </si>
  <si>
    <t>אחיסמך</t>
  </si>
  <si>
    <t>אחיעזר</t>
  </si>
  <si>
    <t>אטרש</t>
  </si>
  <si>
    <t>אטרש (שבט)</t>
  </si>
  <si>
    <t>איבטין</t>
  </si>
  <si>
    <t>איבים</t>
  </si>
  <si>
    <t>אייל</t>
  </si>
  <si>
    <t>איילת השחר</t>
  </si>
  <si>
    <t>אילון</t>
  </si>
  <si>
    <t>אילון תבור(מר.ת</t>
  </si>
  <si>
    <t>אילות</t>
  </si>
  <si>
    <t>אילניה</t>
  </si>
  <si>
    <t>אילנייה</t>
  </si>
  <si>
    <t>אילת</t>
  </si>
  <si>
    <t>אילת (אז.תע.)</t>
  </si>
  <si>
    <t>איתמר</t>
  </si>
  <si>
    <t>איתמר (אגוז) (תל חיים)</t>
  </si>
  <si>
    <t>איתן</t>
  </si>
  <si>
    <t>איתנים</t>
  </si>
  <si>
    <t>אכסאל</t>
  </si>
  <si>
    <t>אכסאל (אז.תע.)</t>
  </si>
  <si>
    <t>אל סייד</t>
  </si>
  <si>
    <t>אל סייד (אז.תע.)</t>
  </si>
  <si>
    <t>אל -רום</t>
  </si>
  <si>
    <t>אלומה</t>
  </si>
  <si>
    <t>אלומות</t>
  </si>
  <si>
    <t>אלון הגליל</t>
  </si>
  <si>
    <t>אלון מורה</t>
  </si>
  <si>
    <t>אלון שבות</t>
  </si>
  <si>
    <t>אלון שבות -עתיר ידע וטכנ'</t>
  </si>
  <si>
    <t>אלוני אבא</t>
  </si>
  <si>
    <t>אלוני הבשן</t>
  </si>
  <si>
    <t>אלוני יצחק</t>
  </si>
  <si>
    <t>אלונים</t>
  </si>
  <si>
    <t>אליכין</t>
  </si>
  <si>
    <t>אלי-עד</t>
  </si>
  <si>
    <t>אליעד (אלי על)</t>
  </si>
  <si>
    <t>אליפז</t>
  </si>
  <si>
    <t>אליפלט</t>
  </si>
  <si>
    <t>אליקים</t>
  </si>
  <si>
    <t>אלישיב</t>
  </si>
  <si>
    <t>אלישמע</t>
  </si>
  <si>
    <t>אלמגור</t>
  </si>
  <si>
    <t>אלמה</t>
  </si>
  <si>
    <t>אלמוג</t>
  </si>
  <si>
    <t>אלעד</t>
  </si>
  <si>
    <t>אלעזר</t>
  </si>
  <si>
    <t>אלעזר-עתירי ידע וטכנ'</t>
  </si>
  <si>
    <t>אלפי מנשה</t>
  </si>
  <si>
    <t>אלקוש</t>
  </si>
  <si>
    <t>אלקנה</t>
  </si>
  <si>
    <t>אל-רום</t>
  </si>
  <si>
    <t>אם אל-פחם</t>
  </si>
  <si>
    <t>אם אל-פחם (אז.תע.)</t>
  </si>
  <si>
    <t>אם אל-קטוף</t>
  </si>
  <si>
    <t>אמונים</t>
  </si>
  <si>
    <t>אמירים</t>
  </si>
  <si>
    <t>אמן</t>
  </si>
  <si>
    <t>אמנון</t>
  </si>
  <si>
    <t>אמציה</t>
  </si>
  <si>
    <t>אניעם</t>
  </si>
  <si>
    <t>אסד</t>
  </si>
  <si>
    <t>אסד (שבט)</t>
  </si>
  <si>
    <t>אספר</t>
  </si>
  <si>
    <t>אספר - עתיר ידע וטכנ'</t>
  </si>
  <si>
    <t>אעבלין</t>
  </si>
  <si>
    <t>אעצם</t>
  </si>
  <si>
    <t>אעצם (שבט)</t>
  </si>
  <si>
    <t>אפיניש</t>
  </si>
  <si>
    <t>אפיניש (שבט)</t>
  </si>
  <si>
    <t>אפיק</t>
  </si>
  <si>
    <t>אפיק (נחל גולן)</t>
  </si>
  <si>
    <t>אפיקים</t>
  </si>
  <si>
    <t>אפק</t>
  </si>
  <si>
    <t>אפרת</t>
  </si>
  <si>
    <t>אפרת - עתיר ידע וטכנ'</t>
  </si>
  <si>
    <t>ארבל</t>
  </si>
  <si>
    <t>ארגמן</t>
  </si>
  <si>
    <t>ארז</t>
  </si>
  <si>
    <t>ארז (מר.תע.)</t>
  </si>
  <si>
    <t>ארז (קיבוץ)</t>
  </si>
  <si>
    <t>אריאל</t>
  </si>
  <si>
    <t>ארנים</t>
  </si>
  <si>
    <t>אשבול</t>
  </si>
  <si>
    <t>אשבל</t>
  </si>
  <si>
    <t>אשדוד</t>
  </si>
  <si>
    <t>אשדות יעקב (איחוד)</t>
  </si>
  <si>
    <t>אשדות יעקב (מאוחד)</t>
  </si>
  <si>
    <t>אשדות יעקב(אחוד)</t>
  </si>
  <si>
    <t>אשדות יעקב(מאוחד)</t>
  </si>
  <si>
    <t>אשחר</t>
  </si>
  <si>
    <t>אשל הנשיא</t>
  </si>
  <si>
    <t>אשלים</t>
  </si>
  <si>
    <t>אשקלון</t>
  </si>
  <si>
    <t>אשקלון (אז.תע. לא כולל דרומי)</t>
  </si>
  <si>
    <t>אשקלון (אז.תע.דרומי)</t>
  </si>
  <si>
    <t>אשקלון עתירי טכנולוגיה</t>
  </si>
  <si>
    <t>אשרת</t>
  </si>
  <si>
    <t>אשתאול</t>
  </si>
  <si>
    <t>אתגר</t>
  </si>
  <si>
    <t>באר אורה</t>
  </si>
  <si>
    <t>באר טוביה (מושב)</t>
  </si>
  <si>
    <t>באר טוביה (מר.תע.)</t>
  </si>
  <si>
    <t>באר יעקב</t>
  </si>
  <si>
    <t>באר מילכה</t>
  </si>
  <si>
    <t>באר שבע</t>
  </si>
  <si>
    <t>באר שבע (אז.תע.)</t>
  </si>
  <si>
    <t>בארות יצחק</t>
  </si>
  <si>
    <t>בארותיים</t>
  </si>
  <si>
    <t>בארי</t>
  </si>
  <si>
    <t>בוסתן הגליל</t>
  </si>
  <si>
    <t>בועיינה - נוג'יידאת</t>
  </si>
  <si>
    <t>בועיינה - נוג'יידאת (אז.תע.)</t>
  </si>
  <si>
    <t>בועיינה-נוג'ידאת</t>
  </si>
  <si>
    <t>בוקעאתא</t>
  </si>
  <si>
    <t>בורגתה</t>
  </si>
  <si>
    <t>בחן</t>
  </si>
  <si>
    <t>בטחה</t>
  </si>
  <si>
    <t>ביר אל מכסור</t>
  </si>
  <si>
    <t>ביר אל-מכסור</t>
  </si>
  <si>
    <t>ביר הדאג'</t>
  </si>
  <si>
    <t>ביר הדאג' (אז.תע.)</t>
  </si>
  <si>
    <t>ביריה</t>
  </si>
  <si>
    <t>בירייה</t>
  </si>
  <si>
    <t>בית אורן</t>
  </si>
  <si>
    <t>בית אל</t>
  </si>
  <si>
    <t>בית אלעזרי</t>
  </si>
  <si>
    <t>בית אלפא</t>
  </si>
  <si>
    <t>בית אריה</t>
  </si>
  <si>
    <t>בית ברל</t>
  </si>
  <si>
    <t>בית גוברין</t>
  </si>
  <si>
    <t>בית גמליאל</t>
  </si>
  <si>
    <t>בית ג'ן</t>
  </si>
  <si>
    <t>בית דגן</t>
  </si>
  <si>
    <t>בית הגדי</t>
  </si>
  <si>
    <t>בית הלוי</t>
  </si>
  <si>
    <t>בית הלל</t>
  </si>
  <si>
    <t>בית העמק</t>
  </si>
  <si>
    <t>בית הערבה</t>
  </si>
  <si>
    <t>בית השיטה</t>
  </si>
  <si>
    <t>בית זיד</t>
  </si>
  <si>
    <t>בית זית</t>
  </si>
  <si>
    <t>בית זרע</t>
  </si>
  <si>
    <t>בית חורון</t>
  </si>
  <si>
    <t>בית חלקיה</t>
  </si>
  <si>
    <t>בית חנן</t>
  </si>
  <si>
    <t>בית חנניה</t>
  </si>
  <si>
    <t>בית חרות</t>
  </si>
  <si>
    <t>בית חשמונאי</t>
  </si>
  <si>
    <t>בית יהושע</t>
  </si>
  <si>
    <t>בית יוסף</t>
  </si>
  <si>
    <t>בית ינאי</t>
  </si>
  <si>
    <t>בית יצחק-שער חפר</t>
  </si>
  <si>
    <t>בית לחם הגלילית</t>
  </si>
  <si>
    <t>בית מאיר</t>
  </si>
  <si>
    <t>בית נחמיה</t>
  </si>
  <si>
    <t>בית ניר</t>
  </si>
  <si>
    <t>בית נקופה</t>
  </si>
  <si>
    <t>בית עובד</t>
  </si>
  <si>
    <t>בית עזיאל</t>
  </si>
  <si>
    <t>בית עזרא</t>
  </si>
  <si>
    <t>בית עריף</t>
  </si>
  <si>
    <t>בית צבי</t>
  </si>
  <si>
    <t>בית קמה</t>
  </si>
  <si>
    <t>בית קשת</t>
  </si>
  <si>
    <t>בית רבן</t>
  </si>
  <si>
    <t>בית רימון</t>
  </si>
  <si>
    <t>בית שאן</t>
  </si>
  <si>
    <t>בית שאן (אז.תע.)</t>
  </si>
  <si>
    <t>בית שאן (עיר)</t>
  </si>
  <si>
    <t>בית שאן(מפ.אז.)</t>
  </si>
  <si>
    <t>בית שמש</t>
  </si>
  <si>
    <t>בית שערים</t>
  </si>
  <si>
    <t>בית שקמה</t>
  </si>
  <si>
    <t>ביתן אהרן</t>
  </si>
  <si>
    <t>ביתר עילית</t>
  </si>
  <si>
    <t>ביתר עילית-עתיר ידע וטכנ'</t>
  </si>
  <si>
    <t>ביתר עלית</t>
  </si>
  <si>
    <t>בלפוריה</t>
  </si>
  <si>
    <t>בן זכאי</t>
  </si>
  <si>
    <t>בן עמי</t>
  </si>
  <si>
    <t>בן שמן )כפר נער</t>
  </si>
  <si>
    <t>בן שמן (מושב)</t>
  </si>
  <si>
    <t>בן שמן (שיכון)</t>
  </si>
  <si>
    <t>בני ברק</t>
  </si>
  <si>
    <t>בני דרום</t>
  </si>
  <si>
    <t>בני דרור</t>
  </si>
  <si>
    <t>בני יהודה</t>
  </si>
  <si>
    <t>בני יהודה (אז.תע.)</t>
  </si>
  <si>
    <t>בני עטרות</t>
  </si>
  <si>
    <t>בני עי"ש</t>
  </si>
  <si>
    <t>בני ציון</t>
  </si>
  <si>
    <t>בני ראם</t>
  </si>
  <si>
    <t>בניה</t>
  </si>
  <si>
    <t>בנימינה - גבעת עדה</t>
  </si>
  <si>
    <t>בסמ"ה</t>
  </si>
  <si>
    <t>בסמת טבעון</t>
  </si>
  <si>
    <t>בענה (ראה שגור עד-2009)</t>
  </si>
  <si>
    <t>בצרה</t>
  </si>
  <si>
    <t>בצרון</t>
  </si>
  <si>
    <t>בצת</t>
  </si>
  <si>
    <t>בקוע</t>
  </si>
  <si>
    <t>בקעות</t>
  </si>
  <si>
    <t>בר גיורא</t>
  </si>
  <si>
    <t>בר יוחאי</t>
  </si>
  <si>
    <t>בר-און - קדומים (אז.תע.)</t>
  </si>
  <si>
    <t>ברור חיל</t>
  </si>
  <si>
    <t>ברוש</t>
  </si>
  <si>
    <t>ברכה</t>
  </si>
  <si>
    <t>ברכיה</t>
  </si>
  <si>
    <t>בר-לב (אז.תע.)</t>
  </si>
  <si>
    <t>בר-לב (פארק תעשיה) ראה  בר-לב (אז.תע.)</t>
  </si>
  <si>
    <t>ברנר (מר.תע.)</t>
  </si>
  <si>
    <t>ברעם</t>
  </si>
  <si>
    <t>ברק</t>
  </si>
  <si>
    <t>ברקאי</t>
  </si>
  <si>
    <t>ברקן</t>
  </si>
  <si>
    <t>ברקן (מר.תע.)</t>
  </si>
  <si>
    <t>ברקת</t>
  </si>
  <si>
    <t>בת הדר</t>
  </si>
  <si>
    <t>בת חפר</t>
  </si>
  <si>
    <t>בת ים</t>
  </si>
  <si>
    <t>בת עין</t>
  </si>
  <si>
    <t>בת שלמה</t>
  </si>
  <si>
    <t>גאולי תימן (מושב)</t>
  </si>
  <si>
    <t>גאולים</t>
  </si>
  <si>
    <t>גאליה</t>
  </si>
  <si>
    <t>גבולות</t>
  </si>
  <si>
    <t>גבים</t>
  </si>
  <si>
    <t>גבע</t>
  </si>
  <si>
    <t>גבע בנימין</t>
  </si>
  <si>
    <t>גבע כרמל</t>
  </si>
  <si>
    <t>גבעולים</t>
  </si>
  <si>
    <t>גבעון החדשה</t>
  </si>
  <si>
    <t>גבעון החדשה-עתיר ידע וטכ'</t>
  </si>
  <si>
    <t>גבעות בר</t>
  </si>
  <si>
    <t>גבעת אבני</t>
  </si>
  <si>
    <t>גבעת אלה</t>
  </si>
  <si>
    <t>גבעת ברנר</t>
  </si>
  <si>
    <t>גבעת השלשה</t>
  </si>
  <si>
    <t>גבעת זאב</t>
  </si>
  <si>
    <t>גבעת זאב-עתיר ידע וטכנ'</t>
  </si>
  <si>
    <t>גבעת חיים(אחוד)</t>
  </si>
  <si>
    <t>גבעת חיים(מאחד)</t>
  </si>
  <si>
    <t>גבעת חן</t>
  </si>
  <si>
    <t>גבעת יואב</t>
  </si>
  <si>
    <t>גבעת יערים</t>
  </si>
  <si>
    <t>גבעת ישעיהו</t>
  </si>
  <si>
    <t>גבעת כח</t>
  </si>
  <si>
    <t>גבעת ניל'י</t>
  </si>
  <si>
    <t>גבעת עוז</t>
  </si>
  <si>
    <t>גבעת שמואל</t>
  </si>
  <si>
    <t>גבעת שמש</t>
  </si>
  <si>
    <t>גבעת שפירא</t>
  </si>
  <si>
    <t>גבעתי</t>
  </si>
  <si>
    <t>גבעתים</t>
  </si>
  <si>
    <t>גברעם</t>
  </si>
  <si>
    <t>גבת</t>
  </si>
  <si>
    <t>גבתון</t>
  </si>
  <si>
    <t>גדות</t>
  </si>
  <si>
    <t>ג'דידה - מכר</t>
  </si>
  <si>
    <t>ג'דיידה-מכר</t>
  </si>
  <si>
    <t>גדיש</t>
  </si>
  <si>
    <t>גדעונה</t>
  </si>
  <si>
    <t>גדרה</t>
  </si>
  <si>
    <t>ג'ולס</t>
  </si>
  <si>
    <t>ג'ולס (אז.תע.)</t>
  </si>
  <si>
    <t>גונן</t>
  </si>
  <si>
    <t>גורן</t>
  </si>
  <si>
    <t>גורן (אז.תע.)</t>
  </si>
  <si>
    <t>גורנות הגליל</t>
  </si>
  <si>
    <t>גזית</t>
  </si>
  <si>
    <t>גזית (אז.תע.)</t>
  </si>
  <si>
    <t>גזר</t>
  </si>
  <si>
    <t>גיאה</t>
  </si>
  <si>
    <t>גיזו</t>
  </si>
  <si>
    <t>גילון</t>
  </si>
  <si>
    <t>גילת</t>
  </si>
  <si>
    <t>גינוסר</t>
  </si>
  <si>
    <t>גיניגר</t>
  </si>
  <si>
    <t>גיתה</t>
  </si>
  <si>
    <t>גיתית</t>
  </si>
  <si>
    <t>גלאון</t>
  </si>
  <si>
    <t>גלבוע - מבואות גלבוע - חבר (מר.תע.)</t>
  </si>
  <si>
    <t>ג'לגוליה</t>
  </si>
  <si>
    <t>גלגל</t>
  </si>
  <si>
    <t>גליל ים</t>
  </si>
  <si>
    <t>גליל מערבי(מילואות צפון)</t>
  </si>
  <si>
    <t>גלעד (אבן יצחק)</t>
  </si>
  <si>
    <t>גמזו</t>
  </si>
  <si>
    <t>גן הדרום</t>
  </si>
  <si>
    <t>גן השומרון</t>
  </si>
  <si>
    <t>גן חיים</t>
  </si>
  <si>
    <t>גן יאשיה</t>
  </si>
  <si>
    <t>גן יבנה</t>
  </si>
  <si>
    <t>גן נר</t>
  </si>
  <si>
    <t>גן שורק</t>
  </si>
  <si>
    <t>גן שלמה)קב.שילר</t>
  </si>
  <si>
    <t>גן שמואל</t>
  </si>
  <si>
    <t>ג'נאביב</t>
  </si>
  <si>
    <t>ג'נאביב (שבט)</t>
  </si>
  <si>
    <t>גנוסר</t>
  </si>
  <si>
    <t>גנות</t>
  </si>
  <si>
    <t>גנות הדר</t>
  </si>
  <si>
    <t>גני הדר</t>
  </si>
  <si>
    <t>גני יוחנן</t>
  </si>
  <si>
    <t>גני עם</t>
  </si>
  <si>
    <t>גני תקוה</t>
  </si>
  <si>
    <t>גנתון</t>
  </si>
  <si>
    <t>ג'סר א-זרקא</t>
  </si>
  <si>
    <t>געדה (אסיף)</t>
  </si>
  <si>
    <t>געש</t>
  </si>
  <si>
    <t>געתון</t>
  </si>
  <si>
    <t>גפן</t>
  </si>
  <si>
    <t>גרופית</t>
  </si>
  <si>
    <t>גרנות הגליל</t>
  </si>
  <si>
    <t>גרנות(חפר)מפ.א</t>
  </si>
  <si>
    <t>ג'ש (גוש חלב)</t>
  </si>
  <si>
    <t>גשור</t>
  </si>
  <si>
    <t>גשר</t>
  </si>
  <si>
    <t>גשר הזיו</t>
  </si>
  <si>
    <t>ג'ת (עמק עירון) (נוצר מפיצול של באקה - ג'ת)</t>
  </si>
  <si>
    <t>גת (קבוץ)</t>
  </si>
  <si>
    <t>גת רימון</t>
  </si>
  <si>
    <t>גתה</t>
  </si>
  <si>
    <t>דאלית אל-כרמל - עספיא (אז.תע.)</t>
  </si>
  <si>
    <t>דאלית אל-כרמל (מ-2009)</t>
  </si>
  <si>
    <t>דבורה</t>
  </si>
  <si>
    <t>דבוריה</t>
  </si>
  <si>
    <t>דבורייה</t>
  </si>
  <si>
    <t>דבירה</t>
  </si>
  <si>
    <t>דבירה (אז.תע.)</t>
  </si>
  <si>
    <t>דברת</t>
  </si>
  <si>
    <t>דגניה א'</t>
  </si>
  <si>
    <t>דגניה ב'</t>
  </si>
  <si>
    <t>דובב</t>
  </si>
  <si>
    <t>דולב</t>
  </si>
  <si>
    <t>דור</t>
  </si>
  <si>
    <t>דורות</t>
  </si>
  <si>
    <t>דחי</t>
  </si>
  <si>
    <t>דייר חנא</t>
  </si>
  <si>
    <t>דימונה</t>
  </si>
  <si>
    <t>דימונה (אז.תע.)</t>
  </si>
  <si>
    <t>דיר אל-אסד (ראה שגור)</t>
  </si>
  <si>
    <t>דיר אל-אסד (ראה שגור עד 2009)</t>
  </si>
  <si>
    <t>דיר חנא</t>
  </si>
  <si>
    <t>דיר חנא (אז.תע.)</t>
  </si>
  <si>
    <t>דישון</t>
  </si>
  <si>
    <t>דליה</t>
  </si>
  <si>
    <t>דלייה</t>
  </si>
  <si>
    <t>דלתון</t>
  </si>
  <si>
    <t>דלתון (אז.תע.)</t>
  </si>
  <si>
    <t>דמיידה</t>
  </si>
  <si>
    <t>דן</t>
  </si>
  <si>
    <t>דפנה</t>
  </si>
  <si>
    <t>דקל</t>
  </si>
  <si>
    <t>דריג'את (אז.תע.)</t>
  </si>
  <si>
    <t>האון</t>
  </si>
  <si>
    <t>הבונים</t>
  </si>
  <si>
    <t>הגושרים</t>
  </si>
  <si>
    <t>הדר עם</t>
  </si>
  <si>
    <t>הואשלה</t>
  </si>
  <si>
    <t>הוד השרון</t>
  </si>
  <si>
    <t>הודיה</t>
  </si>
  <si>
    <t>הודיות</t>
  </si>
  <si>
    <t>הוואשלה (שבט)</t>
  </si>
  <si>
    <t>הוזייל (שבט)</t>
  </si>
  <si>
    <t>הושעיה</t>
  </si>
  <si>
    <t>הזורע</t>
  </si>
  <si>
    <t>הזורעים</t>
  </si>
  <si>
    <t>הזיל</t>
  </si>
  <si>
    <t>החותרים</t>
  </si>
  <si>
    <t>היוגב</t>
  </si>
  <si>
    <t>הילה</t>
  </si>
  <si>
    <t>המעפיל</t>
  </si>
  <si>
    <t>הסוללים</t>
  </si>
  <si>
    <t>העוגן</t>
  </si>
  <si>
    <t>הר אדר</t>
  </si>
  <si>
    <t>הר אדר - עתיר ידע וטכנ'</t>
  </si>
  <si>
    <t>הר גילה</t>
  </si>
  <si>
    <t>הר גילה - עתיר ידע וטכנ'</t>
  </si>
  <si>
    <t>הר חרמון (מר.תי.)</t>
  </si>
  <si>
    <t>הר עמשא</t>
  </si>
  <si>
    <t>הראל</t>
  </si>
  <si>
    <t>הרדוף</t>
  </si>
  <si>
    <t>הר-טוב(אז.תע.)</t>
  </si>
  <si>
    <t>הרי יהודה(מר.תע)</t>
  </si>
  <si>
    <t>הרצליה</t>
  </si>
  <si>
    <t>הררית</t>
  </si>
  <si>
    <t>ורד יריחו</t>
  </si>
  <si>
    <t>ורדון (מרכז מנס)</t>
  </si>
  <si>
    <t>זבארגה</t>
  </si>
  <si>
    <t>זבארגה (שבט)</t>
  </si>
  <si>
    <t>זבדיאל</t>
  </si>
  <si>
    <t>זוהר</t>
  </si>
  <si>
    <t>זיקים</t>
  </si>
  <si>
    <t>זיתן</t>
  </si>
  <si>
    <t>זכרון יעקב</t>
  </si>
  <si>
    <t>זכריה</t>
  </si>
  <si>
    <t>זמר</t>
  </si>
  <si>
    <t>זמרת</t>
  </si>
  <si>
    <t>זנוח</t>
  </si>
  <si>
    <t>זרועה</t>
  </si>
  <si>
    <t>זרזיר</t>
  </si>
  <si>
    <t>זרזיר (אז.תע.)</t>
  </si>
  <si>
    <t>זרחיה</t>
  </si>
  <si>
    <t>חבצלת השרון</t>
  </si>
  <si>
    <t>חבר</t>
  </si>
  <si>
    <t>חבר (אז.תע.)</t>
  </si>
  <si>
    <t>חג'אג'רה (ראה כעביה-טבאש-חג'אג'רה)</t>
  </si>
  <si>
    <t>חגור</t>
  </si>
  <si>
    <t>חגי</t>
  </si>
  <si>
    <t>חג'יראת(ד'הרה)</t>
  </si>
  <si>
    <t>חגלה</t>
  </si>
  <si>
    <t>חד נס</t>
  </si>
  <si>
    <t>חדיד</t>
  </si>
  <si>
    <t>חד-נס</t>
  </si>
  <si>
    <t>חדרה</t>
  </si>
  <si>
    <t>ח'ואלד</t>
  </si>
  <si>
    <t>ח'ואלד (שבט)</t>
  </si>
  <si>
    <t>חוג'ייראת (ד'הרה) (שבט)</t>
  </si>
  <si>
    <t>חולדה</t>
  </si>
  <si>
    <t>חולון</t>
  </si>
  <si>
    <t>חולית</t>
  </si>
  <si>
    <t>חולתה</t>
  </si>
  <si>
    <t>חוסן</t>
  </si>
  <si>
    <t>חוסניה</t>
  </si>
  <si>
    <t>חוסנייה</t>
  </si>
  <si>
    <t>חופית</t>
  </si>
  <si>
    <t>חוץ לארץ</t>
  </si>
  <si>
    <t>חוקוק</t>
  </si>
  <si>
    <t>חורה</t>
  </si>
  <si>
    <t>חורה (אז.תע.)</t>
  </si>
  <si>
    <t>חורפיש</t>
  </si>
  <si>
    <t>חורשים</t>
  </si>
  <si>
    <t>חות שלם</t>
  </si>
  <si>
    <t>חזון</t>
  </si>
  <si>
    <t>חיבת ציון</t>
  </si>
  <si>
    <t>חיננית</t>
  </si>
  <si>
    <t>חיפה</t>
  </si>
  <si>
    <t>חיפה  עתירי טכנולוגיה</t>
  </si>
  <si>
    <t>חלוץ</t>
  </si>
  <si>
    <t>חלמיש</t>
  </si>
  <si>
    <t>חלמיש (נווה צוף)</t>
  </si>
  <si>
    <t>חלץ</t>
  </si>
  <si>
    <t>חמאם</t>
  </si>
  <si>
    <t>חמד</t>
  </si>
  <si>
    <t>חמדיה</t>
  </si>
  <si>
    <t>חמדת</t>
  </si>
  <si>
    <t>חמדת ימים</t>
  </si>
  <si>
    <t>חמרה</t>
  </si>
  <si>
    <t>חמת גדר (מר.תי.)</t>
  </si>
  <si>
    <t>חניתה</t>
  </si>
  <si>
    <t>חנתון</t>
  </si>
  <si>
    <t>חספין</t>
  </si>
  <si>
    <t>חפץ חיים</t>
  </si>
  <si>
    <t>חפצי-בה</t>
  </si>
  <si>
    <t>חפר(עמק)אז.תע.</t>
  </si>
  <si>
    <t>חצב</t>
  </si>
  <si>
    <t>חצבה</t>
  </si>
  <si>
    <t>חצור הגלילית</t>
  </si>
  <si>
    <t>חצור הגלילית (אז.תע.)</t>
  </si>
  <si>
    <t>חצור-אשדוד</t>
  </si>
  <si>
    <t>חצרות יסף</t>
  </si>
  <si>
    <t>חצרים</t>
  </si>
  <si>
    <t>חרב לאת</t>
  </si>
  <si>
    <t>חרוצים</t>
  </si>
  <si>
    <t>חרות</t>
  </si>
  <si>
    <t>חרמש</t>
  </si>
  <si>
    <t>חרפיש</t>
  </si>
  <si>
    <t>חרשים</t>
  </si>
  <si>
    <t>חשמונאים</t>
  </si>
  <si>
    <t>טבריה</t>
  </si>
  <si>
    <t>טובא-זנגרייה</t>
  </si>
  <si>
    <t>טובה-זנגריה</t>
  </si>
  <si>
    <t>טורעאן</t>
  </si>
  <si>
    <t>טיבה (בעמק)</t>
  </si>
  <si>
    <t>טיבה (שרון)</t>
  </si>
  <si>
    <t>טייבה (בעמק)</t>
  </si>
  <si>
    <t>טירה</t>
  </si>
  <si>
    <t>טירת יהודה</t>
  </si>
  <si>
    <t>טירת כרמל</t>
  </si>
  <si>
    <t>טירת צבי</t>
  </si>
  <si>
    <t>טל שחר</t>
  </si>
  <si>
    <t>טל-אל</t>
  </si>
  <si>
    <t>טללים</t>
  </si>
  <si>
    <t>טלמון</t>
  </si>
  <si>
    <t>טמרה</t>
  </si>
  <si>
    <t>טמרה (יזרעאל)</t>
  </si>
  <si>
    <t>טמרה(אז.תע.)</t>
  </si>
  <si>
    <t>טמרה(גליל מערבי)</t>
  </si>
  <si>
    <t>טנא</t>
  </si>
  <si>
    <t>טפחות</t>
  </si>
  <si>
    <t>טרעאן</t>
  </si>
  <si>
    <t>יאנוח-ג'ת</t>
  </si>
  <si>
    <t>יבול</t>
  </si>
  <si>
    <t>יבנאל</t>
  </si>
  <si>
    <t>יבנה</t>
  </si>
  <si>
    <t>יגור</t>
  </si>
  <si>
    <t>יגל</t>
  </si>
  <si>
    <t>יד בנימין</t>
  </si>
  <si>
    <t>יד השמונה</t>
  </si>
  <si>
    <t>יד חנה</t>
  </si>
  <si>
    <t>יד מרדכי</t>
  </si>
  <si>
    <t>יד נתן</t>
  </si>
  <si>
    <t>יד רמבם</t>
  </si>
  <si>
    <t>ידידה</t>
  </si>
  <si>
    <t>ידידיה</t>
  </si>
  <si>
    <t>יהוד - נווה אפרים</t>
  </si>
  <si>
    <t>יהל</t>
  </si>
  <si>
    <t>יואב(ראם)(מפ.אז</t>
  </si>
  <si>
    <t>יובל</t>
  </si>
  <si>
    <t>יובלים</t>
  </si>
  <si>
    <t>יודפת</t>
  </si>
  <si>
    <t>יונתן</t>
  </si>
  <si>
    <t>יושיביה</t>
  </si>
  <si>
    <t>יזרעאל</t>
  </si>
  <si>
    <t>יזרעאל (מפ.אז.)</t>
  </si>
  <si>
    <t>יזרעאל (קבוץ)</t>
  </si>
  <si>
    <t>יזרעאלים (מר.תע.)</t>
  </si>
  <si>
    <t>יזרעם</t>
  </si>
  <si>
    <t>יחיעם</t>
  </si>
  <si>
    <t>יטבתה</t>
  </si>
  <si>
    <t>ייטב</t>
  </si>
  <si>
    <t>יכיני</t>
  </si>
  <si>
    <t>ים המלח (אז.תע.)</t>
  </si>
  <si>
    <t>ינוב</t>
  </si>
  <si>
    <t>ינון</t>
  </si>
  <si>
    <t>יסוד המעלה</t>
  </si>
  <si>
    <t>יסודות</t>
  </si>
  <si>
    <t>יסעור</t>
  </si>
  <si>
    <t>יעד</t>
  </si>
  <si>
    <t>יעל</t>
  </si>
  <si>
    <t>יעסור (מר.תע.)</t>
  </si>
  <si>
    <t>יעף</t>
  </si>
  <si>
    <t>יערה</t>
  </si>
  <si>
    <t>יפיע</t>
  </si>
  <si>
    <t>יפית</t>
  </si>
  <si>
    <t>יפעת</t>
  </si>
  <si>
    <t>יפתח</t>
  </si>
  <si>
    <t>יצהר</t>
  </si>
  <si>
    <t>יציץ</t>
  </si>
  <si>
    <t>יקום</t>
  </si>
  <si>
    <t>יקום (פארק תעשיתי)</t>
  </si>
  <si>
    <t>יקיר</t>
  </si>
  <si>
    <t>יקנעם (אז.תע.)</t>
  </si>
  <si>
    <t>יקנעם (מושבה)</t>
  </si>
  <si>
    <t>יקנעם עילית</t>
  </si>
  <si>
    <t>יראון</t>
  </si>
  <si>
    <t>ירדנה</t>
  </si>
  <si>
    <t>ירוחם</t>
  </si>
  <si>
    <t>ירוחם (אז.תע.)</t>
  </si>
  <si>
    <t>ירושלים</t>
  </si>
  <si>
    <t>ירושלים -גבעת שאול (אז.תע.)</t>
  </si>
  <si>
    <t>ירושלים- הר חוצבים (אז.תע.)</t>
  </si>
  <si>
    <t>ירושלים עתירי ידע וטכנולו</t>
  </si>
  <si>
    <t>ירושלים-עטרות (אז.תע)</t>
  </si>
  <si>
    <t>ירושלים-תלפיות (אז.תע.)</t>
  </si>
  <si>
    <t>ירחיב</t>
  </si>
  <si>
    <t>ירכא</t>
  </si>
  <si>
    <t>ירכא (אז.תע.)</t>
  </si>
  <si>
    <t>ירקונה</t>
  </si>
  <si>
    <t>ישובים אזור אחר</t>
  </si>
  <si>
    <t>ישובים באזפ א'</t>
  </si>
  <si>
    <t>ישובים באז"פ ב'</t>
  </si>
  <si>
    <t>ישובים בכל הארץ</t>
  </si>
  <si>
    <t>ישע</t>
  </si>
  <si>
    <t>ישעי</t>
  </si>
  <si>
    <t>ישרש</t>
  </si>
  <si>
    <t>יתד</t>
  </si>
  <si>
    <t>כאבול</t>
  </si>
  <si>
    <t>כאוכב אבו אל-היג'א</t>
  </si>
  <si>
    <t>כברי</t>
  </si>
  <si>
    <t>כדורי</t>
  </si>
  <si>
    <t>כדורי (אז.תע.)</t>
  </si>
  <si>
    <t>כדיתה(מ-2009)</t>
  </si>
  <si>
    <t>כוכב השחר</t>
  </si>
  <si>
    <t>כוכב יאיר</t>
  </si>
  <si>
    <t>כוכב יעקב</t>
  </si>
  <si>
    <t>כוכב מיכאל</t>
  </si>
  <si>
    <t>כורזים</t>
  </si>
  <si>
    <t>כחל</t>
  </si>
  <si>
    <t>כחלה</t>
  </si>
  <si>
    <t>כישור</t>
  </si>
  <si>
    <t>כליל</t>
  </si>
  <si>
    <t>כלנית</t>
  </si>
  <si>
    <t>כמאנה</t>
  </si>
  <si>
    <t>כמהין</t>
  </si>
  <si>
    <t>כמון</t>
  </si>
  <si>
    <t>כנות</t>
  </si>
  <si>
    <t>כנף</t>
  </si>
  <si>
    <t>כנרת (מושבה)</t>
  </si>
  <si>
    <t>כנרת (קבוצה)</t>
  </si>
  <si>
    <t>כסופים</t>
  </si>
  <si>
    <t>כסיפה</t>
  </si>
  <si>
    <t>כסלון</t>
  </si>
  <si>
    <t>כסרא-סמיע</t>
  </si>
  <si>
    <t>כעביה-טבאש-חג'אג'רה</t>
  </si>
  <si>
    <t>כפר אביב</t>
  </si>
  <si>
    <t>כפר אדומים</t>
  </si>
  <si>
    <t>כפר אוריה</t>
  </si>
  <si>
    <t>כפר אחים</t>
  </si>
  <si>
    <t>כפר ביאליק</t>
  </si>
  <si>
    <t>כפר בילו</t>
  </si>
  <si>
    <t>כפר בלום</t>
  </si>
  <si>
    <t>כפר בן נון</t>
  </si>
  <si>
    <t>כפר ברא</t>
  </si>
  <si>
    <t>כפר ברוך</t>
  </si>
  <si>
    <t>כפר גדעון</t>
  </si>
  <si>
    <t>כפר גלים</t>
  </si>
  <si>
    <t>כפר גליקסון</t>
  </si>
  <si>
    <t>כפר גלעדי</t>
  </si>
  <si>
    <t>כפר דניאל</t>
  </si>
  <si>
    <t>כפר האורנים</t>
  </si>
  <si>
    <t>כפר החורש</t>
  </si>
  <si>
    <t>כפר המכבי</t>
  </si>
  <si>
    <t>כפר הנגיד</t>
  </si>
  <si>
    <t>כפר הנוער הדתי</t>
  </si>
  <si>
    <t>כפר הנשיא</t>
  </si>
  <si>
    <t>כפר הס</t>
  </si>
  <si>
    <t>כפר הראה</t>
  </si>
  <si>
    <t>כפר הריף</t>
  </si>
  <si>
    <t>כפר ויתקין</t>
  </si>
  <si>
    <t>כפר ורבורג</t>
  </si>
  <si>
    <t>כפר ורדים</t>
  </si>
  <si>
    <t>כפר זוהרים</t>
  </si>
  <si>
    <t>כפר זיתים</t>
  </si>
  <si>
    <t>כפר חבד</t>
  </si>
  <si>
    <t>כפר חושן</t>
  </si>
  <si>
    <t>כפר חושן (ראה ספסופה)</t>
  </si>
  <si>
    <t>כפר חטים</t>
  </si>
  <si>
    <t>כפר חיטים</t>
  </si>
  <si>
    <t>כפר חיים</t>
  </si>
  <si>
    <t>כפר חנניה</t>
  </si>
  <si>
    <t>כפר חסידים א'</t>
  </si>
  <si>
    <t>כפר חסידים ב'</t>
  </si>
  <si>
    <t>כפר חרוב</t>
  </si>
  <si>
    <t>כפר טרומן</t>
  </si>
  <si>
    <t>כפר יאסיף</t>
  </si>
  <si>
    <t>כפר יהושע</t>
  </si>
  <si>
    <t>כפר יונה</t>
  </si>
  <si>
    <t>כפר יחזקאל</t>
  </si>
  <si>
    <t>כפר יעבץ</t>
  </si>
  <si>
    <t>כפר כמא</t>
  </si>
  <si>
    <t>כפר כנא</t>
  </si>
  <si>
    <t>כפר כנא (אז.תע.)</t>
  </si>
  <si>
    <t>כפר מונש</t>
  </si>
  <si>
    <t>כפר מימון</t>
  </si>
  <si>
    <t>כפר מלל</t>
  </si>
  <si>
    <t>כפר מנדא</t>
  </si>
  <si>
    <t>כפר מנחם</t>
  </si>
  <si>
    <t>כפר מסריק</t>
  </si>
  <si>
    <t>כפר מסריק (אז.תע)</t>
  </si>
  <si>
    <t>כפר מצר</t>
  </si>
  <si>
    <t>כפר מרדכי</t>
  </si>
  <si>
    <t>כפר נטר</t>
  </si>
  <si>
    <t>כפר סאלד</t>
  </si>
  <si>
    <t>כפר סבא</t>
  </si>
  <si>
    <t>כפר סילבר</t>
  </si>
  <si>
    <t>כפר סירקין</t>
  </si>
  <si>
    <t>כפר עבודה</t>
  </si>
  <si>
    <t>כפר עזה</t>
  </si>
  <si>
    <t>כפר עציון</t>
  </si>
  <si>
    <t>כפר עציון-עתיר ידע וטכנ'</t>
  </si>
  <si>
    <t>כפר פינס</t>
  </si>
  <si>
    <t>כפר קאסם</t>
  </si>
  <si>
    <t>כפר קיש</t>
  </si>
  <si>
    <t>כפר קרע</t>
  </si>
  <si>
    <t>כפר ראש הניקרה</t>
  </si>
  <si>
    <t>כפר ראש הנקרה</t>
  </si>
  <si>
    <t>כפר רוזנואלד (זרעית)</t>
  </si>
  <si>
    <t>כפר רוזנולד (זרעית)</t>
  </si>
  <si>
    <t>כפר רופין</t>
  </si>
  <si>
    <t>כפר רות</t>
  </si>
  <si>
    <t>כפר שמאי</t>
  </si>
  <si>
    <t>כפר שמואל</t>
  </si>
  <si>
    <t>כפר שמריהו</t>
  </si>
  <si>
    <t>כפר תבור</t>
  </si>
  <si>
    <t>כפר תפוח</t>
  </si>
  <si>
    <t>כרי דשא</t>
  </si>
  <si>
    <t>כרכום</t>
  </si>
  <si>
    <t>כרם בן זמרה</t>
  </si>
  <si>
    <t>כרם יבנה (ישיבה)</t>
  </si>
  <si>
    <t>כרם מהרל</t>
  </si>
  <si>
    <t>כרם שלום</t>
  </si>
  <si>
    <t>כרמי יוסף</t>
  </si>
  <si>
    <t>כרמי צור</t>
  </si>
  <si>
    <t>כרמי צור-עתיר ידע וטכנ'</t>
  </si>
  <si>
    <t>כרמיאל</t>
  </si>
  <si>
    <t>כרמיאל (אז.תע.)</t>
  </si>
  <si>
    <t>כרמיאל (פארק התעשיה)</t>
  </si>
  <si>
    <t>כרמיה</t>
  </si>
  <si>
    <t>כרמים</t>
  </si>
  <si>
    <t>כרמל</t>
  </si>
  <si>
    <t>לבון</t>
  </si>
  <si>
    <t>לבון (אז.תע.)</t>
  </si>
  <si>
    <t>לביא</t>
  </si>
  <si>
    <t>לבנים</t>
  </si>
  <si>
    <t>להב</t>
  </si>
  <si>
    <t>להבות הבשן</t>
  </si>
  <si>
    <t>להבות חביבה</t>
  </si>
  <si>
    <t>להבים</t>
  </si>
  <si>
    <t>להבים(צומת) - עידן הנגב(מר.)</t>
  </si>
  <si>
    <t>לוד</t>
  </si>
  <si>
    <t>לוזית</t>
  </si>
  <si>
    <t>לוחמי הגיטאות</t>
  </si>
  <si>
    <t>לוטם</t>
  </si>
  <si>
    <t>לוטן</t>
  </si>
  <si>
    <t>לטרון</t>
  </si>
  <si>
    <t>לי-און</t>
  </si>
  <si>
    <t>לימן</t>
  </si>
  <si>
    <t>לכיש</t>
  </si>
  <si>
    <t>לפיד</t>
  </si>
  <si>
    <t>לפידות</t>
  </si>
  <si>
    <t>לקיה</t>
  </si>
  <si>
    <t>לשם (מר.תע.)</t>
  </si>
  <si>
    <t>מאור</t>
  </si>
  <si>
    <t>מאיר שפיה</t>
  </si>
  <si>
    <t>מבוא ביתר</t>
  </si>
  <si>
    <t>מבוא דותן</t>
  </si>
  <si>
    <t>מבוא' החרמון)מפ</t>
  </si>
  <si>
    <t>מבוא חורון</t>
  </si>
  <si>
    <t>מבוא חמה</t>
  </si>
  <si>
    <t>מבוא כרמל (אז.תע.)</t>
  </si>
  <si>
    <t>מבוא מודיעים</t>
  </si>
  <si>
    <t>מבואות ים</t>
  </si>
  <si>
    <t>מבואות ירושלים</t>
  </si>
  <si>
    <t>מבועים</t>
  </si>
  <si>
    <t>מבטחים</t>
  </si>
  <si>
    <t>מבקיעים</t>
  </si>
  <si>
    <t>מבשרת ציון</t>
  </si>
  <si>
    <t>מגאר</t>
  </si>
  <si>
    <t>מגאר (אז.תע.)</t>
  </si>
  <si>
    <t>מג'ד אל-כרום</t>
  </si>
  <si>
    <t>מגדים</t>
  </si>
  <si>
    <t>מגדל</t>
  </si>
  <si>
    <t>מגדל העמק</t>
  </si>
  <si>
    <t>מגדל העמק (אז.תע.)</t>
  </si>
  <si>
    <t>מגדל העמק (למעט</t>
  </si>
  <si>
    <t>מגדל עוז</t>
  </si>
  <si>
    <t>מגדל עוז-עתיר ידע וטכ'</t>
  </si>
  <si>
    <t>מג'דל שמס</t>
  </si>
  <si>
    <t>מגדל תפן</t>
  </si>
  <si>
    <t>מגדלים</t>
  </si>
  <si>
    <t>מגידו</t>
  </si>
  <si>
    <t>מגל</t>
  </si>
  <si>
    <t>מגן</t>
  </si>
  <si>
    <t>מגן שאול</t>
  </si>
  <si>
    <t>מגן שאול (אז.תע.)</t>
  </si>
  <si>
    <t>מגשימים</t>
  </si>
  <si>
    <t>מדרך עוז</t>
  </si>
  <si>
    <t>מדרשת בן גוריון</t>
  </si>
  <si>
    <t>מדרשת רופין</t>
  </si>
  <si>
    <t>מודיעין (מר.תע.)</t>
  </si>
  <si>
    <t>מודיעין עילית</t>
  </si>
  <si>
    <t>מודיעין-מכבים-רעות</t>
  </si>
  <si>
    <t>מולדה (אז.תע.)</t>
  </si>
  <si>
    <t>מולדת</t>
  </si>
  <si>
    <t>מוצא עילית</t>
  </si>
  <si>
    <t>מוקייבלה</t>
  </si>
  <si>
    <t>מורן</t>
  </si>
  <si>
    <t>מורשת</t>
  </si>
  <si>
    <t>מזור</t>
  </si>
  <si>
    <t>מזכרת בתיה</t>
  </si>
  <si>
    <t>מזרע</t>
  </si>
  <si>
    <t>מזרעה</t>
  </si>
  <si>
    <t>מחולה</t>
  </si>
  <si>
    <t>מחנה יבור</t>
  </si>
  <si>
    <t>מחנה יתיר</t>
  </si>
  <si>
    <t>מחניים</t>
  </si>
  <si>
    <t>מחנים (קבוץ)</t>
  </si>
  <si>
    <t>מחסיה</t>
  </si>
  <si>
    <t>מטה יהודה (מר.תי.)</t>
  </si>
  <si>
    <t>מטולה</t>
  </si>
  <si>
    <t>מטע</t>
  </si>
  <si>
    <t>מי עמי</t>
  </si>
  <si>
    <t>מיטב</t>
  </si>
  <si>
    <t>מילואות דרום (מפ.אז.)</t>
  </si>
  <si>
    <t>מילואות צפון (אז.תע.)</t>
  </si>
  <si>
    <t>מיסר</t>
  </si>
  <si>
    <t>מיצר</t>
  </si>
  <si>
    <t>מירב</t>
  </si>
  <si>
    <t>מירון</t>
  </si>
  <si>
    <t>מירון (מושב)</t>
  </si>
  <si>
    <t>מישור רתם(מר.תע.)</t>
  </si>
  <si>
    <t>מישר</t>
  </si>
  <si>
    <t>מיתר</t>
  </si>
  <si>
    <t>מכורה</t>
  </si>
  <si>
    <t>מכחול</t>
  </si>
  <si>
    <t>מכחול (אז.תע.)</t>
  </si>
  <si>
    <t>מכמורת</t>
  </si>
  <si>
    <t>מכמנים</t>
  </si>
  <si>
    <t>מכרות תמנע</t>
  </si>
  <si>
    <t>מכתש קטן(מר.תע.)</t>
  </si>
  <si>
    <t>מכתש רמון)מר.תע</t>
  </si>
  <si>
    <t>מלאה</t>
  </si>
  <si>
    <t>מלילות</t>
  </si>
  <si>
    <t>מלכיה</t>
  </si>
  <si>
    <t>מלכייה</t>
  </si>
  <si>
    <t>מלכישוע</t>
  </si>
  <si>
    <t>ממשית (כורנוב)</t>
  </si>
  <si>
    <t>מנוחה</t>
  </si>
  <si>
    <t>מנוף</t>
  </si>
  <si>
    <t>מנות</t>
  </si>
  <si>
    <t>מנחמיה</t>
  </si>
  <si>
    <t>מנרה</t>
  </si>
  <si>
    <t>מנשית זבדה</t>
  </si>
  <si>
    <t>מסד</t>
  </si>
  <si>
    <t>מסדה</t>
  </si>
  <si>
    <t>מסילות</t>
  </si>
  <si>
    <t>מסילת ציון</t>
  </si>
  <si>
    <t>מסלול</t>
  </si>
  <si>
    <t>מסלות</t>
  </si>
  <si>
    <t>מסעדה</t>
  </si>
  <si>
    <t>מסעודין אל-עזאזמה</t>
  </si>
  <si>
    <t>מסעודין אל-עזאזמה (שבט)</t>
  </si>
  <si>
    <t>מעברות</t>
  </si>
  <si>
    <t>מעגלים</t>
  </si>
  <si>
    <t>מעגן</t>
  </si>
  <si>
    <t>מעגן מיכאל</t>
  </si>
  <si>
    <t>מעוז חיים</t>
  </si>
  <si>
    <t>מעון</t>
  </si>
  <si>
    <t>מעונה</t>
  </si>
  <si>
    <t>מעוף</t>
  </si>
  <si>
    <t>מעיין ברוך</t>
  </si>
  <si>
    <t>מעיין חרוד (מר.תי.)</t>
  </si>
  <si>
    <t>מעיליא</t>
  </si>
  <si>
    <t>מעין ברוך</t>
  </si>
  <si>
    <t>מעלה אדומים</t>
  </si>
  <si>
    <t>מעלה אפרים</t>
  </si>
  <si>
    <t>מעלה גלבוע</t>
  </si>
  <si>
    <t>מעלה גמלא</t>
  </si>
  <si>
    <t>מעלה החמישה</t>
  </si>
  <si>
    <t>מעלה לבונה</t>
  </si>
  <si>
    <t>מעלה מכמש</t>
  </si>
  <si>
    <t>מעלה עירון</t>
  </si>
  <si>
    <t>מעלה עמוס</t>
  </si>
  <si>
    <t>מעלה עמוס-עתיר ידע וטכנ'</t>
  </si>
  <si>
    <t>מעלה שומרון</t>
  </si>
  <si>
    <t>מעלות-קורן (פארק תעשיה)</t>
  </si>
  <si>
    <t>מעלות-תרשיחא</t>
  </si>
  <si>
    <t>מעליא</t>
  </si>
  <si>
    <t>מעני אבו חאמד</t>
  </si>
  <si>
    <t>מענית</t>
  </si>
  <si>
    <t>מעש</t>
  </si>
  <si>
    <t>מפלסים</t>
  </si>
  <si>
    <t>מפעלי חבל מעון (מפ.אז.)</t>
  </si>
  <si>
    <t>מפרץ אמנון (מר.תי)</t>
  </si>
  <si>
    <t>מצדה (מר.תי.)</t>
  </si>
  <si>
    <t>מצדות יהודה (יתיר)</t>
  </si>
  <si>
    <t>מצובה</t>
  </si>
  <si>
    <t>מצליח</t>
  </si>
  <si>
    <t>מצפה</t>
  </si>
  <si>
    <t>מצפה אביב</t>
  </si>
  <si>
    <t>מצפה אילן</t>
  </si>
  <si>
    <t>מצפה יריחו</t>
  </si>
  <si>
    <t>מצפה נטופה</t>
  </si>
  <si>
    <t>מצפה רמון</t>
  </si>
  <si>
    <t>מצפה רמון(אז.תע.)</t>
  </si>
  <si>
    <t>מצפה שלם</t>
  </si>
  <si>
    <t>מצר</t>
  </si>
  <si>
    <t>מקוה ישראל</t>
  </si>
  <si>
    <t>מקיבלה</t>
  </si>
  <si>
    <t>מרגליות</t>
  </si>
  <si>
    <t>מרום גולן</t>
  </si>
  <si>
    <t>מרחב עם</t>
  </si>
  <si>
    <t>מרחביה (מושב)</t>
  </si>
  <si>
    <t>מרחביה (קבוץ)</t>
  </si>
  <si>
    <t>מרחביה (קיבוץ)</t>
  </si>
  <si>
    <t>מרחבים(מר.אז.)</t>
  </si>
  <si>
    <t>מרכז שפירא</t>
  </si>
  <si>
    <t>משאבי שדה</t>
  </si>
  <si>
    <t>משאבים (רמת נגב)</t>
  </si>
  <si>
    <t>משגב דב</t>
  </si>
  <si>
    <t>משגב עם</t>
  </si>
  <si>
    <t>משהד</t>
  </si>
  <si>
    <t>משהד (אז.תע.)</t>
  </si>
  <si>
    <t>משואה</t>
  </si>
  <si>
    <t>משואות יצחק</t>
  </si>
  <si>
    <t>משכיות</t>
  </si>
  <si>
    <t>משמר אילון</t>
  </si>
  <si>
    <t>משמר דוד</t>
  </si>
  <si>
    <t>משמר הירדן</t>
  </si>
  <si>
    <t>משמר הנגב</t>
  </si>
  <si>
    <t>משמר העמק</t>
  </si>
  <si>
    <t>משמר השבעה</t>
  </si>
  <si>
    <t>משמר השרון</t>
  </si>
  <si>
    <t>משמרות</t>
  </si>
  <si>
    <t>משמרת</t>
  </si>
  <si>
    <t>משען</t>
  </si>
  <si>
    <t>מתן</t>
  </si>
  <si>
    <t>מתת</t>
  </si>
  <si>
    <t>מתתיהו</t>
  </si>
  <si>
    <t>נאות גולן</t>
  </si>
  <si>
    <t>נאות הכיכר</t>
  </si>
  <si>
    <t>נאות הככר</t>
  </si>
  <si>
    <t>נאות מרדכי</t>
  </si>
  <si>
    <t>נאות סמדר</t>
  </si>
  <si>
    <t>נאות סמדר (שזפון)</t>
  </si>
  <si>
    <t>נאעורה</t>
  </si>
  <si>
    <t>נבטים</t>
  </si>
  <si>
    <t>נגבה</t>
  </si>
  <si>
    <t>נגה</t>
  </si>
  <si>
    <t>נגוהות (ראה נחל נגוהות)</t>
  </si>
  <si>
    <t>נהורה</t>
  </si>
  <si>
    <t>נהלל</t>
  </si>
  <si>
    <t>נהריה</t>
  </si>
  <si>
    <t>נהריה (אז.תע.צפ.)</t>
  </si>
  <si>
    <t>נהריה (ישן)</t>
  </si>
  <si>
    <t>נהרייה</t>
  </si>
  <si>
    <t>נוב</t>
  </si>
  <si>
    <t>נוה אבות</t>
  </si>
  <si>
    <t>נוה אור</t>
  </si>
  <si>
    <t>נוה אטיב</t>
  </si>
  <si>
    <t>נוה אילן</t>
  </si>
  <si>
    <t>נוה איתן</t>
  </si>
  <si>
    <t>נוה דניאל</t>
  </si>
  <si>
    <t>נוה זהר</t>
  </si>
  <si>
    <t>נוה חריף</t>
  </si>
  <si>
    <t>נוה ים</t>
  </si>
  <si>
    <t>נוה ימין</t>
  </si>
  <si>
    <t>נוה ירק</t>
  </si>
  <si>
    <t>נוה מבטח</t>
  </si>
  <si>
    <t>נוה מיכאל</t>
  </si>
  <si>
    <t>נוה שלום</t>
  </si>
  <si>
    <t>נווה אטיב</t>
  </si>
  <si>
    <t>נווה איתן</t>
  </si>
  <si>
    <t>נווה דניאל-עתיר ידע וטכנ'</t>
  </si>
  <si>
    <t>נווה זוהר</t>
  </si>
  <si>
    <t>נווה זיו</t>
  </si>
  <si>
    <t>נווה חריף</t>
  </si>
  <si>
    <t>נוף איילון</t>
  </si>
  <si>
    <t>נופים</t>
  </si>
  <si>
    <t>נופית</t>
  </si>
  <si>
    <t>נוקדים</t>
  </si>
  <si>
    <t>נוקדים - עתיר ידע וטכנ'</t>
  </si>
  <si>
    <t>נורדיה</t>
  </si>
  <si>
    <t>נורית</t>
  </si>
  <si>
    <t>נחושה</t>
  </si>
  <si>
    <t>נח"ל אמתי</t>
  </si>
  <si>
    <t>נח"ל באר מלכה</t>
  </si>
  <si>
    <t>נחל בתרונות</t>
  </si>
  <si>
    <t>נחל גבעות</t>
  </si>
  <si>
    <t>נחל גבעות-עתיר ידע וטכנ'</t>
  </si>
  <si>
    <t>נחל גנת</t>
  </si>
  <si>
    <t>נחל דורן</t>
  </si>
  <si>
    <t>נחל יעלון</t>
  </si>
  <si>
    <t>נח"ל נחושתן</t>
  </si>
  <si>
    <t>נחל נמרוד</t>
  </si>
  <si>
    <t>נחל עוז</t>
  </si>
  <si>
    <t>נחל עין חגלה</t>
  </si>
  <si>
    <t>נחל עירית</t>
  </si>
  <si>
    <t>נחל צורף</t>
  </si>
  <si>
    <t>נחל צין(מר.תע.)</t>
  </si>
  <si>
    <t>נחל שורק(מר.תע.)</t>
  </si>
  <si>
    <t>נחלה</t>
  </si>
  <si>
    <t>נחליאל</t>
  </si>
  <si>
    <t>נחלים</t>
  </si>
  <si>
    <t>נחם</t>
  </si>
  <si>
    <t>נחף</t>
  </si>
  <si>
    <t>נחשולים</t>
  </si>
  <si>
    <t>נחשון</t>
  </si>
  <si>
    <t>נחשונים</t>
  </si>
  <si>
    <t>נטועה</t>
  </si>
  <si>
    <t>נטור</t>
  </si>
  <si>
    <t>נטע</t>
  </si>
  <si>
    <t>נטעים</t>
  </si>
  <si>
    <t>נטף</t>
  </si>
  <si>
    <t>ניין</t>
  </si>
  <si>
    <t>ניל"י</t>
  </si>
  <si>
    <t>ניצן ב'</t>
  </si>
  <si>
    <t>ניצן (ראה דוחן)</t>
  </si>
  <si>
    <t>ניצנה (קהילת חינוך)</t>
  </si>
  <si>
    <t>ניצני סיני</t>
  </si>
  <si>
    <t>ניר אליהו</t>
  </si>
  <si>
    <t>ניר בנים</t>
  </si>
  <si>
    <t>ניר גלים</t>
  </si>
  <si>
    <t>ניר דוד (תל עמל)</t>
  </si>
  <si>
    <t>ניר דוד(תל עמל)</t>
  </si>
  <si>
    <t>ניר חן</t>
  </si>
  <si>
    <t>ניר יפה</t>
  </si>
  <si>
    <t>ניר יצחק</t>
  </si>
  <si>
    <t>ניר ישראל</t>
  </si>
  <si>
    <t>ניר משה</t>
  </si>
  <si>
    <t>ניר עוז</t>
  </si>
  <si>
    <t>ניר עם</t>
  </si>
  <si>
    <t>ניר עציון</t>
  </si>
  <si>
    <t>ניר עקיבא</t>
  </si>
  <si>
    <t>ניר צבי</t>
  </si>
  <si>
    <t>נירים</t>
  </si>
  <si>
    <t>נירית</t>
  </si>
  <si>
    <t>נירן</t>
  </si>
  <si>
    <t>נס הרים</t>
  </si>
  <si>
    <t>נס עמים</t>
  </si>
  <si>
    <t>נס ציונה</t>
  </si>
  <si>
    <t>נעורים</t>
  </si>
  <si>
    <t>נעלה</t>
  </si>
  <si>
    <t>נעם</t>
  </si>
  <si>
    <t>נעם(א.ת.נתיבות,עזתה,מרחב</t>
  </si>
  <si>
    <t>נעמה</t>
  </si>
  <si>
    <t>נען</t>
  </si>
  <si>
    <t>נפך</t>
  </si>
  <si>
    <t>נצאצרה</t>
  </si>
  <si>
    <t>נצאצרה (שבט)</t>
  </si>
  <si>
    <t>נצנה</t>
  </si>
  <si>
    <t>נצני סיני</t>
  </si>
  <si>
    <t>נצני עוז</t>
  </si>
  <si>
    <t>נצנים</t>
  </si>
  <si>
    <t>נצנים (קבוץ)</t>
  </si>
  <si>
    <t>נצר סרני</t>
  </si>
  <si>
    <t>נצרת</t>
  </si>
  <si>
    <t>נצרת (אז.תע.)</t>
  </si>
  <si>
    <t>נצרת עילית</t>
  </si>
  <si>
    <t>נצרת עלית (אז.תע</t>
  </si>
  <si>
    <t>נצרת עלית (אז.תע.)</t>
  </si>
  <si>
    <t>נצרת עלית (למעט</t>
  </si>
  <si>
    <t>נשר</t>
  </si>
  <si>
    <t>נתבג (מר.תע.)</t>
  </si>
  <si>
    <t>נתיב הגדוד</t>
  </si>
  <si>
    <t>נתיב הלה</t>
  </si>
  <si>
    <t>נתיב העשרה</t>
  </si>
  <si>
    <t>נתיב השיירה</t>
  </si>
  <si>
    <t>נתיב השירה</t>
  </si>
  <si>
    <t>נתיבות</t>
  </si>
  <si>
    <t>נתיבות (אז.תע.)</t>
  </si>
  <si>
    <t>נתניה</t>
  </si>
  <si>
    <t>סאג'ור</t>
  </si>
  <si>
    <t>סאסא</t>
  </si>
  <si>
    <t>סביון</t>
  </si>
  <si>
    <t>סגולה</t>
  </si>
  <si>
    <t>סדום</t>
  </si>
  <si>
    <t>סואעד (חמרייה)*</t>
  </si>
  <si>
    <t>סואעד (כמאנה)</t>
  </si>
  <si>
    <t>סואעד (כמאנה) (שבט)</t>
  </si>
  <si>
    <t>סואעד (שויכי חמריה)</t>
  </si>
  <si>
    <t>סולם</t>
  </si>
  <si>
    <t>סוסיה</t>
  </si>
  <si>
    <t>סופה</t>
  </si>
  <si>
    <t>סח'נין</t>
  </si>
  <si>
    <t>סח'נין (אז.תע.)</t>
  </si>
  <si>
    <t>סייד</t>
  </si>
  <si>
    <t>סייד (שבט)</t>
  </si>
  <si>
    <t>סיירים</t>
  </si>
  <si>
    <t>סלמה</t>
  </si>
  <si>
    <t>סלעית</t>
  </si>
  <si>
    <t>סמר</t>
  </si>
  <si>
    <t>סנסנה</t>
  </si>
  <si>
    <t>סעד</t>
  </si>
  <si>
    <t>סער</t>
  </si>
  <si>
    <t>ספיר</t>
  </si>
  <si>
    <t>ספירים פארק תעשיה</t>
  </si>
  <si>
    <t>ספן (מר.תע.)</t>
  </si>
  <si>
    <t>סתריה</t>
  </si>
  <si>
    <t>עבדון</t>
  </si>
  <si>
    <t>עברון</t>
  </si>
  <si>
    <t>עגור</t>
  </si>
  <si>
    <t>ע'ג'ר</t>
  </si>
  <si>
    <t>עד הלום(מר.תע.)</t>
  </si>
  <si>
    <t>עדי</t>
  </si>
  <si>
    <t>עדן</t>
  </si>
  <si>
    <t>עדנים</t>
  </si>
  <si>
    <t>עוזה</t>
  </si>
  <si>
    <t>עוזייר</t>
  </si>
  <si>
    <t>עולש</t>
  </si>
  <si>
    <t>עומר</t>
  </si>
  <si>
    <t>עומר (אז.תע.)</t>
  </si>
  <si>
    <t>עופר</t>
  </si>
  <si>
    <t>עופרים (בית אריה)</t>
  </si>
  <si>
    <t>עוצם</t>
  </si>
  <si>
    <t>עוקבי (בנו עוקבה) (שבט)</t>
  </si>
  <si>
    <t>עזוז</t>
  </si>
  <si>
    <t>עזיר</t>
  </si>
  <si>
    <t>עזר</t>
  </si>
  <si>
    <t>עזריאל</t>
  </si>
  <si>
    <t>עזריה</t>
  </si>
  <si>
    <t>עזריקם</t>
  </si>
  <si>
    <t>עזתה (אז.תע.)</t>
  </si>
  <si>
    <t>עטאוונה (שבט)</t>
  </si>
  <si>
    <t>עטאונה</t>
  </si>
  <si>
    <t>עטרת</t>
  </si>
  <si>
    <t>עידן</t>
  </si>
  <si>
    <t>עיילבון</t>
  </si>
  <si>
    <t>עילבון</t>
  </si>
  <si>
    <t>עילבון (אז.תע.)</t>
  </si>
  <si>
    <t>עילוט</t>
  </si>
  <si>
    <t>עילוט (אז.תע.)</t>
  </si>
  <si>
    <t>עין אילה</t>
  </si>
  <si>
    <t>עין אל-אסד</t>
  </si>
  <si>
    <t>עין בוקק(מר.תי.)</t>
  </si>
  <si>
    <t>עין גב</t>
  </si>
  <si>
    <t>עין גדי</t>
  </si>
  <si>
    <t>עין גדי(מר.תי.)</t>
  </si>
  <si>
    <t>עין דור</t>
  </si>
  <si>
    <t>עין הבשור</t>
  </si>
  <si>
    <t>עין הוד</t>
  </si>
  <si>
    <t>עין החורש</t>
  </si>
  <si>
    <t>עין המפרץ</t>
  </si>
  <si>
    <t>עין הנצי"ב</t>
  </si>
  <si>
    <t>עין הנציב</t>
  </si>
  <si>
    <t>עין העמק</t>
  </si>
  <si>
    <t>עין השופט</t>
  </si>
  <si>
    <t>עין השלושה</t>
  </si>
  <si>
    <t>עין ורד</t>
  </si>
  <si>
    <t>עין זיוון</t>
  </si>
  <si>
    <t>עין חוד</t>
  </si>
  <si>
    <t>עין חצבה</t>
  </si>
  <si>
    <t>עין חרוד (אחוד)</t>
  </si>
  <si>
    <t>עין חרוד (איחוד)</t>
  </si>
  <si>
    <t>עין חרוד (מאוחד)</t>
  </si>
  <si>
    <t>עין חרוד (מאחד)</t>
  </si>
  <si>
    <t>עין יהב</t>
  </si>
  <si>
    <t>עין יעקב</t>
  </si>
  <si>
    <t>עין כמונים</t>
  </si>
  <si>
    <t>עין כרם-ביס חקלאי</t>
  </si>
  <si>
    <t>עין כרמל</t>
  </si>
  <si>
    <t>עין מאהל</t>
  </si>
  <si>
    <t>עין עברונה)מר.ת</t>
  </si>
  <si>
    <t>עין עירון</t>
  </si>
  <si>
    <t>עין צורים</t>
  </si>
  <si>
    <t>עין קיניא</t>
  </si>
  <si>
    <t>עין קנייא</t>
  </si>
  <si>
    <t>עין שמר</t>
  </si>
  <si>
    <t>עין שריד</t>
  </si>
  <si>
    <t>עין תמר</t>
  </si>
  <si>
    <t>עינות</t>
  </si>
  <si>
    <t>עינת</t>
  </si>
  <si>
    <t>עיר אובות</t>
  </si>
  <si>
    <t>עכו</t>
  </si>
  <si>
    <t>עכו (אז.תע.)</t>
  </si>
  <si>
    <t>עכו עתירי טכנולוגיה</t>
  </si>
  <si>
    <t>עלומים</t>
  </si>
  <si>
    <t>עלי</t>
  </si>
  <si>
    <t>עלי זהב</t>
  </si>
  <si>
    <t>עלמה</t>
  </si>
  <si>
    <t>עלמון</t>
  </si>
  <si>
    <t>עמוקה</t>
  </si>
  <si>
    <t>עמור</t>
  </si>
  <si>
    <t>עמינדב</t>
  </si>
  <si>
    <t>עמיעד</t>
  </si>
  <si>
    <t>עמיעוז</t>
  </si>
  <si>
    <t>עמיעז</t>
  </si>
  <si>
    <t>עמיקם</t>
  </si>
  <si>
    <t>עמיר</t>
  </si>
  <si>
    <t>עמנואל</t>
  </si>
  <si>
    <t>עמקה</t>
  </si>
  <si>
    <t>ענב</t>
  </si>
  <si>
    <t>עספיא (מ-2009)</t>
  </si>
  <si>
    <t>עפולה</t>
  </si>
  <si>
    <t>עפולה (אז.תע.)</t>
  </si>
  <si>
    <t>עפולה(למעט אז.תע.)</t>
  </si>
  <si>
    <t>עפרה</t>
  </si>
  <si>
    <t>עץ אפרים</t>
  </si>
  <si>
    <t>עצמון שגב(ראה שגב עד 2009)</t>
  </si>
  <si>
    <t>עקבי(בנו עקבה)</t>
  </si>
  <si>
    <t>עראבה</t>
  </si>
  <si>
    <t>עראבה (אז.תע.)</t>
  </si>
  <si>
    <t>עראמשה</t>
  </si>
  <si>
    <t>עראמשה*</t>
  </si>
  <si>
    <t>עראמשה (שבט)</t>
  </si>
  <si>
    <t>ערב אל נעים</t>
  </si>
  <si>
    <t>ערבה דרומית (מפ.אז)</t>
  </si>
  <si>
    <t>ערד</t>
  </si>
  <si>
    <t>ערד (אז.תע.)</t>
  </si>
  <si>
    <t>ערוגות</t>
  </si>
  <si>
    <t>ערוער (אז.תע.)</t>
  </si>
  <si>
    <t>ערערה</t>
  </si>
  <si>
    <t>ערערה-בנגב</t>
  </si>
  <si>
    <t>ערערה-בנגב(ערוער)</t>
  </si>
  <si>
    <t>עתלית</t>
  </si>
  <si>
    <t>עתניאל</t>
  </si>
  <si>
    <t>פארן</t>
  </si>
  <si>
    <t>פארק שלוחת צבאים (אז.תע.)</t>
  </si>
  <si>
    <t>פדואל</t>
  </si>
  <si>
    <t>פדויים</t>
  </si>
  <si>
    <t>פדיה</t>
  </si>
  <si>
    <t>פוריה עילית</t>
  </si>
  <si>
    <t>פוריה-כפר עבודה</t>
  </si>
  <si>
    <t>פוריה-נוה עובד</t>
  </si>
  <si>
    <t>פוריידיס</t>
  </si>
  <si>
    <t>פורייה - כפר עבודה</t>
  </si>
  <si>
    <t>פורייה - נווה עובד</t>
  </si>
  <si>
    <t>פורייה עילית</t>
  </si>
  <si>
    <t>פורת</t>
  </si>
  <si>
    <t>פטיש</t>
  </si>
  <si>
    <t>פלך</t>
  </si>
  <si>
    <t>פלמחים</t>
  </si>
  <si>
    <t>פני חבר</t>
  </si>
  <si>
    <t>פסגות</t>
  </si>
  <si>
    <t>פסוטה</t>
  </si>
  <si>
    <t>פעמי תשז</t>
  </si>
  <si>
    <t>פצאל</t>
  </si>
  <si>
    <t>פקיעין (בוקייעה)</t>
  </si>
  <si>
    <t>פקיעין (בקיעה)</t>
  </si>
  <si>
    <t>פקיעין חדשה</t>
  </si>
  <si>
    <t>פקיעין-כסרא סמיע (אז.תע.)</t>
  </si>
  <si>
    <t>פרדס חנה-כרכור</t>
  </si>
  <si>
    <t>פרדסיה</t>
  </si>
  <si>
    <t>פרוד</t>
  </si>
  <si>
    <t>פרזון</t>
  </si>
  <si>
    <t>פרי גן</t>
  </si>
  <si>
    <t>פריגן</t>
  </si>
  <si>
    <t>פתח תקוה</t>
  </si>
  <si>
    <t>פתחיה</t>
  </si>
  <si>
    <t>צאלים</t>
  </si>
  <si>
    <t>צביה</t>
  </si>
  <si>
    <t>צבעון</t>
  </si>
  <si>
    <t>צובה</t>
  </si>
  <si>
    <t>צוחר</t>
  </si>
  <si>
    <t>צומת גולני(גליל תחתון מר.תע) קדמת גליל</t>
  </si>
  <si>
    <t>צופיה</t>
  </si>
  <si>
    <t>צופים</t>
  </si>
  <si>
    <t>צופית</t>
  </si>
  <si>
    <t>צופר</t>
  </si>
  <si>
    <t>צוקים</t>
  </si>
  <si>
    <t>צוקים (מחנה בלדד)</t>
  </si>
  <si>
    <t>צור הדסה</t>
  </si>
  <si>
    <t>צור משה</t>
  </si>
  <si>
    <t>צור נתן</t>
  </si>
  <si>
    <t>צוריאל</t>
  </si>
  <si>
    <t>צורית</t>
  </si>
  <si>
    <t>צורן - קדימה</t>
  </si>
  <si>
    <t>צח"ר (אז"ת צפת, חצור, ראש פינה.)</t>
  </si>
  <si>
    <t>צחר (אזת צפת, חצור, ראש פינה.)</t>
  </si>
  <si>
    <t>ציפורי</t>
  </si>
  <si>
    <t>צלפון</t>
  </si>
  <si>
    <t>צמח (מפ.אז.)</t>
  </si>
  <si>
    <t>צנדלה</t>
  </si>
  <si>
    <t>צפורי (מושב)</t>
  </si>
  <si>
    <t>צפורית (מר.תע.)</t>
  </si>
  <si>
    <t>צפריה</t>
  </si>
  <si>
    <t>צפרירים</t>
  </si>
  <si>
    <t>צפת</t>
  </si>
  <si>
    <t>צפת (אז.תע.)</t>
  </si>
  <si>
    <t>צרופה</t>
  </si>
  <si>
    <t>צריפין(מר.תע.)</t>
  </si>
  <si>
    <t>צרעה</t>
  </si>
  <si>
    <t>קבועה</t>
  </si>
  <si>
    <t>קבועה (שבט)</t>
  </si>
  <si>
    <t>קבוצת יבנה</t>
  </si>
  <si>
    <t>קדומים</t>
  </si>
  <si>
    <t>קדיראת א-צאנע</t>
  </si>
  <si>
    <t>קדמה</t>
  </si>
  <si>
    <t>קדמת צבי</t>
  </si>
  <si>
    <t>קדר</t>
  </si>
  <si>
    <t>קדר - עתיר ידע וטכנ'</t>
  </si>
  <si>
    <t>קדרון</t>
  </si>
  <si>
    <t>קדרים</t>
  </si>
  <si>
    <t>קדרים (מר. תע.)</t>
  </si>
  <si>
    <t>קדרים (קיבוץ)</t>
  </si>
  <si>
    <t>קואעין</t>
  </si>
  <si>
    <t>קודייראת א-צאנע (שבט)</t>
  </si>
  <si>
    <t>קוואעין (שבט)</t>
  </si>
  <si>
    <t>קוממיות</t>
  </si>
  <si>
    <t>קורנית</t>
  </si>
  <si>
    <t>קטורה</t>
  </si>
  <si>
    <t>קטורה (אז.תע)</t>
  </si>
  <si>
    <t>קידוחי נפט בנגב</t>
  </si>
  <si>
    <t>קיסריה</t>
  </si>
  <si>
    <t>קיסריה (אז.תע.)</t>
  </si>
  <si>
    <t>קלחים</t>
  </si>
  <si>
    <t>קליה</t>
  </si>
  <si>
    <t>קלנסוה</t>
  </si>
  <si>
    <t>קלע</t>
  </si>
  <si>
    <t>קצר א-סר</t>
  </si>
  <si>
    <t>קצר א-סר (אז.תע.)</t>
  </si>
  <si>
    <t>קצרין</t>
  </si>
  <si>
    <t>קצרין (אז.תע.)</t>
  </si>
  <si>
    <t>קריית ארבע</t>
  </si>
  <si>
    <t>קריית נטפים</t>
  </si>
  <si>
    <t>קריית שמונה</t>
  </si>
  <si>
    <t>קרית אונו</t>
  </si>
  <si>
    <t>קרית ארבע</t>
  </si>
  <si>
    <t>קרית אתא</t>
  </si>
  <si>
    <t>קרית ביאליק</t>
  </si>
  <si>
    <t>קרית גת</t>
  </si>
  <si>
    <t>קרית גת (אז.תע.)</t>
  </si>
  <si>
    <t>קרית טבעון</t>
  </si>
  <si>
    <t>קרית ים</t>
  </si>
  <si>
    <t>קרית יערים</t>
  </si>
  <si>
    <t>קרית יערים (טלזסטון)</t>
  </si>
  <si>
    <t>קרית מוצקין</t>
  </si>
  <si>
    <t>קרית מלאכי - תימורים (אז.תע.)</t>
  </si>
  <si>
    <t>קרית מלאכי עתירי טכנולוגיה</t>
  </si>
  <si>
    <t>קרית נטפים</t>
  </si>
  <si>
    <t>קרית ענבים</t>
  </si>
  <si>
    <t>קרית עקרון</t>
  </si>
  <si>
    <t>קרית שלמה</t>
  </si>
  <si>
    <t>קרית שמונה</t>
  </si>
  <si>
    <t>קרית שמונה-פיתוח גליל עליון(אז.תע)</t>
  </si>
  <si>
    <t>קרני שומרון</t>
  </si>
  <si>
    <t>קשת</t>
  </si>
  <si>
    <t>ראמה</t>
  </si>
  <si>
    <t>ראמה-סאג'ור (אז.תע.)</t>
  </si>
  <si>
    <t>ראס אל-עין</t>
  </si>
  <si>
    <t>ראס על עין</t>
  </si>
  <si>
    <t>ראש העין</t>
  </si>
  <si>
    <t>ראש פינה</t>
  </si>
  <si>
    <t>ראש צורים</t>
  </si>
  <si>
    <t>ראש צורים-עתיר ידע וטכנ'</t>
  </si>
  <si>
    <t>ראשון לציון</t>
  </si>
  <si>
    <t>רבבה</t>
  </si>
  <si>
    <t>רבדים</t>
  </si>
  <si>
    <t>רביבים</t>
  </si>
  <si>
    <t>רביד</t>
  </si>
  <si>
    <t>רגבה</t>
  </si>
  <si>
    <t>רגבים</t>
  </si>
  <si>
    <t>רהט</t>
  </si>
  <si>
    <t>רהט (אז.תע.)</t>
  </si>
  <si>
    <t>רוויה</t>
  </si>
  <si>
    <t>רוחה</t>
  </si>
  <si>
    <t>רוחמה</t>
  </si>
  <si>
    <t>רויה</t>
  </si>
  <si>
    <t>רומאנה</t>
  </si>
  <si>
    <t>רומת היב</t>
  </si>
  <si>
    <t>רומת הייב</t>
  </si>
  <si>
    <t>רועי</t>
  </si>
  <si>
    <t>רותם</t>
  </si>
  <si>
    <t>רותם פארק תעשיה  (תמ"ד)</t>
  </si>
  <si>
    <t>רחובות</t>
  </si>
  <si>
    <t>ריחאניה</t>
  </si>
  <si>
    <t>ריחאנייה</t>
  </si>
  <si>
    <t>ריחן</t>
  </si>
  <si>
    <t>ריינה</t>
  </si>
  <si>
    <t>רימונים</t>
  </si>
  <si>
    <t>רינה</t>
  </si>
  <si>
    <t>רכסים</t>
  </si>
  <si>
    <t>רם און</t>
  </si>
  <si>
    <t>רם-און</t>
  </si>
  <si>
    <t>רמאנה</t>
  </si>
  <si>
    <t>רמונים</t>
  </si>
  <si>
    <t>רמות</t>
  </si>
  <si>
    <t>רמות השבים</t>
  </si>
  <si>
    <t>רמות מאיר</t>
  </si>
  <si>
    <t>רמות מנשה</t>
  </si>
  <si>
    <t>רמות נפתלי</t>
  </si>
  <si>
    <t>רמלה</t>
  </si>
  <si>
    <t>רמת בקע (מר.תע)</t>
  </si>
  <si>
    <t>רמת גן</t>
  </si>
  <si>
    <t>רמת דוד</t>
  </si>
  <si>
    <t>רמת הכובש</t>
  </si>
  <si>
    <t>רמת הנגב (אז.תע)</t>
  </si>
  <si>
    <t>רמת השופט</t>
  </si>
  <si>
    <t>רמת השרון</t>
  </si>
  <si>
    <t>רמת חובב</t>
  </si>
  <si>
    <t>רמת חובב (אז.תע.)</t>
  </si>
  <si>
    <t>רמת יוחנן</t>
  </si>
  <si>
    <t>רמת ישי</t>
  </si>
  <si>
    <t>רמת מגשימים</t>
  </si>
  <si>
    <t>רמת צבי</t>
  </si>
  <si>
    <t>רמת רזיאל</t>
  </si>
  <si>
    <t>רמת רחל</t>
  </si>
  <si>
    <t>רנן</t>
  </si>
  <si>
    <t>רנתיה</t>
  </si>
  <si>
    <t>רעים</t>
  </si>
  <si>
    <t>רעננה</t>
  </si>
  <si>
    <t>רקפת</t>
  </si>
  <si>
    <t>רשפון</t>
  </si>
  <si>
    <t>רשפים</t>
  </si>
  <si>
    <t>רתמים</t>
  </si>
  <si>
    <t>שאטה (כלא)</t>
  </si>
  <si>
    <t>שא-נור</t>
  </si>
  <si>
    <t>שאר ישוב</t>
  </si>
  <si>
    <t>שבי ציון</t>
  </si>
  <si>
    <t>שבי שומרון</t>
  </si>
  <si>
    <t>שבלי</t>
  </si>
  <si>
    <t>שבלי - אום אל-גנם</t>
  </si>
  <si>
    <t>שבלים</t>
  </si>
  <si>
    <t>שגב</t>
  </si>
  <si>
    <t>שגב שלום</t>
  </si>
  <si>
    <t>שגב שלום (אז.תע.)</t>
  </si>
  <si>
    <t>שגב-שלום</t>
  </si>
  <si>
    <t>שגיא 2000 (מפעלי העמק)</t>
  </si>
  <si>
    <t>שדה אילן</t>
  </si>
  <si>
    <t>שדה אליהו</t>
  </si>
  <si>
    <t>שדה אליעזר</t>
  </si>
  <si>
    <t>שדה בוקר</t>
  </si>
  <si>
    <t>שדה דוד</t>
  </si>
  <si>
    <t>שדה ורבורג</t>
  </si>
  <si>
    <t>שדה יואב</t>
  </si>
  <si>
    <t>שדה יעקב</t>
  </si>
  <si>
    <t>שדה יצחק</t>
  </si>
  <si>
    <t>שדה משה</t>
  </si>
  <si>
    <t>שדה נחום</t>
  </si>
  <si>
    <t>שדה נחמיה</t>
  </si>
  <si>
    <t>שדה ניצן</t>
  </si>
  <si>
    <t>שדה עזיהו</t>
  </si>
  <si>
    <t>שדה צבי</t>
  </si>
  <si>
    <t>שדות ים</t>
  </si>
  <si>
    <t>שדות מיכה</t>
  </si>
  <si>
    <t>שדי אברהם</t>
  </si>
  <si>
    <t>שדי חמד</t>
  </si>
  <si>
    <t>שדי תרומות</t>
  </si>
  <si>
    <t>שדמה</t>
  </si>
  <si>
    <t>שדמות דבורה</t>
  </si>
  <si>
    <t>שדמות מחולה</t>
  </si>
  <si>
    <t>שדרות</t>
  </si>
  <si>
    <t>שדרות (אז.תע.)</t>
  </si>
  <si>
    <t>שהם</t>
  </si>
  <si>
    <t>שואבה</t>
  </si>
  <si>
    <t>שובה</t>
  </si>
  <si>
    <t>שובל</t>
  </si>
  <si>
    <t>שומרה</t>
  </si>
  <si>
    <t>שומריה</t>
  </si>
  <si>
    <t>שוקדה</t>
  </si>
  <si>
    <t>שוקת (אז.תע.)</t>
  </si>
  <si>
    <t>שורש</t>
  </si>
  <si>
    <t>שורשים</t>
  </si>
  <si>
    <t>שושנת העמקים (עמידר)</t>
  </si>
  <si>
    <t>שושנת העמקים (רסקו)</t>
  </si>
  <si>
    <t>שזור</t>
  </si>
  <si>
    <t>שחק(אז.תע שקד,חריש,קציר)</t>
  </si>
  <si>
    <t>שחר</t>
  </si>
  <si>
    <t>שחרות</t>
  </si>
  <si>
    <t>שיבולים</t>
  </si>
  <si>
    <t>שיזף</t>
  </si>
  <si>
    <t>שיח' דנון</t>
  </si>
  <si>
    <t>שיטים</t>
  </si>
  <si>
    <t>שיטים (רהא נחל שטים)</t>
  </si>
  <si>
    <t>שייח' דנון</t>
  </si>
  <si>
    <t>שילה</t>
  </si>
  <si>
    <t>שילת</t>
  </si>
  <si>
    <t>שכניה</t>
  </si>
  <si>
    <t>שלהבת (מרכז ספיר)(אז.תע)</t>
  </si>
  <si>
    <t>שלוה</t>
  </si>
  <si>
    <t>שלוחות</t>
  </si>
  <si>
    <t>שלומי</t>
  </si>
  <si>
    <t>שלומי (אז.תע.)</t>
  </si>
  <si>
    <t>שלומית</t>
  </si>
  <si>
    <t>שלי(אז.תע.)</t>
  </si>
  <si>
    <t>שמיר</t>
  </si>
  <si>
    <t>שמעה</t>
  </si>
  <si>
    <t>שמעה (אז.תע.)</t>
  </si>
  <si>
    <t>שמרת</t>
  </si>
  <si>
    <t>שמשית</t>
  </si>
  <si>
    <t>שני</t>
  </si>
  <si>
    <t>שניר</t>
  </si>
  <si>
    <t>שעב</t>
  </si>
  <si>
    <t>שעל</t>
  </si>
  <si>
    <t>שעלבים</t>
  </si>
  <si>
    <t>שער אפרים</t>
  </si>
  <si>
    <t>שער בנימין (אז.תע.)</t>
  </si>
  <si>
    <t>שער הגולן</t>
  </si>
  <si>
    <t>שער הנגב(מפ.אז.)</t>
  </si>
  <si>
    <t>שער העמקים</t>
  </si>
  <si>
    <t>שער מנשה</t>
  </si>
  <si>
    <t>שערי אברהם</t>
  </si>
  <si>
    <t>שערי תקוה</t>
  </si>
  <si>
    <t>שפיים</t>
  </si>
  <si>
    <t>שפיר</t>
  </si>
  <si>
    <t>שפר</t>
  </si>
  <si>
    <t>שפרעם</t>
  </si>
  <si>
    <t>שפרעם (אז.תע.)</t>
  </si>
  <si>
    <t>שקד</t>
  </si>
  <si>
    <t>שקף</t>
  </si>
  <si>
    <t>שרונה</t>
  </si>
  <si>
    <t>שריגים(לי-און)</t>
  </si>
  <si>
    <t>שריד</t>
  </si>
  <si>
    <t>שרשרת</t>
  </si>
  <si>
    <t>שתולה</t>
  </si>
  <si>
    <t>שתולים</t>
  </si>
  <si>
    <t>תאשור</t>
  </si>
  <si>
    <t>תדהר</t>
  </si>
  <si>
    <t>תובל</t>
  </si>
  <si>
    <t>תומר</t>
  </si>
  <si>
    <t>תושיה</t>
  </si>
  <si>
    <t>תושייה</t>
  </si>
  <si>
    <t>תימורים</t>
  </si>
  <si>
    <t>תירוש</t>
  </si>
  <si>
    <t>תל אביב-יפו</t>
  </si>
  <si>
    <t>תל יוסף</t>
  </si>
  <si>
    <t>תל יצחק</t>
  </si>
  <si>
    <t>תל מונד</t>
  </si>
  <si>
    <t>תל עדשים</t>
  </si>
  <si>
    <t>תל עסניה</t>
  </si>
  <si>
    <t>תל קציר</t>
  </si>
  <si>
    <t>תל שבע</t>
  </si>
  <si>
    <t>תל שבע (אז.תע.)</t>
  </si>
  <si>
    <t>תל תאומים</t>
  </si>
  <si>
    <t>תל-חי (מרכז תיירותי)</t>
  </si>
  <si>
    <t>תל-חי (מרכז תעשייתי)</t>
  </si>
  <si>
    <t>תלם</t>
  </si>
  <si>
    <t>תלמי אליהו</t>
  </si>
  <si>
    <t>תלמי אלעזר</t>
  </si>
  <si>
    <t>תלמי ביל"ו</t>
  </si>
  <si>
    <t>תלמי ביל'ו</t>
  </si>
  <si>
    <t>תלמי בילו</t>
  </si>
  <si>
    <t>תלמי יוסף</t>
  </si>
  <si>
    <t>תלמי יחיאל</t>
  </si>
  <si>
    <t>תלמי יפה</t>
  </si>
  <si>
    <t>תלמים</t>
  </si>
  <si>
    <t>תל-מלחתה</t>
  </si>
  <si>
    <t>תמ"ד דימונה(אז.תע.)</t>
  </si>
  <si>
    <t>תמרת</t>
  </si>
  <si>
    <t>תנובות</t>
  </si>
  <si>
    <t>תעוז</t>
  </si>
  <si>
    <t>תפן (אז.תע.)</t>
  </si>
  <si>
    <t>תפרח</t>
  </si>
  <si>
    <t>תקומה</t>
  </si>
  <si>
    <t>תקוע</t>
  </si>
  <si>
    <t>תקוע - עתיר ידע וטכנ'</t>
  </si>
  <si>
    <t>תראבין א-צאנע</t>
  </si>
  <si>
    <t>תראבין א-צאנע (שבט)</t>
  </si>
  <si>
    <t>תרבין (אז.תע.)</t>
  </si>
  <si>
    <t>תרבין א-צאנע</t>
  </si>
  <si>
    <t>תרדיון (אז.תע.)</t>
  </si>
  <si>
    <t>תרום</t>
  </si>
  <si>
    <t>סוג בעל מניות</t>
  </si>
  <si>
    <t>יחיד</t>
  </si>
  <si>
    <t>ציבור</t>
  </si>
  <si>
    <t>שאר</t>
  </si>
  <si>
    <t>תאגיד</t>
  </si>
  <si>
    <t>רשימת מדינות ארץ רישום וארץ תושבות (סעיף 0.1) (סעיף 0.6)</t>
  </si>
  <si>
    <t>שם פרטי</t>
  </si>
  <si>
    <t>שם משפחה</t>
  </si>
  <si>
    <t>מעמד התוכנית</t>
  </si>
  <si>
    <t>רשימת ישובים (סעיף 0.1)</t>
  </si>
  <si>
    <t>תא זה יתעדכן אוטומטית</t>
  </si>
  <si>
    <t>(גרסא 2.1 ספטמבר 2016)
מנגנון התמיכות בהפחתת פליטות של גזי חממה
המשרד להגנת הסביבה</t>
  </si>
  <si>
    <t xml:space="preserve">
(כמות החשמל המיוצרת בשנה יכולה להיות מחושבת על בסיס הפרמטרים הנ"ל או באמצעות מודל חיצוני)</t>
  </si>
  <si>
    <t>חובה למילוי לצורך בדיקת הבקשה ותיקופה:</t>
  </si>
  <si>
    <t>רשימת אסמכתאות קבילות</t>
  </si>
  <si>
    <t>מפרט טכני</t>
  </si>
  <si>
    <t>כתב כמויות/הצעת מחיר/חוזה התקשרות</t>
  </si>
  <si>
    <t>תוצאות מדידה</t>
  </si>
  <si>
    <t>סקר אנרגיה</t>
  </si>
  <si>
    <t>יש להזין את שם האתר וכמות החשמל העתידה להיות מיוצרת לשנה.</t>
  </si>
  <si>
    <t xml:space="preserve"> שימוש במודל ממוחשב אופציונאלי, נא לצרף פלט (עד 10 אתרים)</t>
  </si>
  <si>
    <t>צירוף תוכנית עסקית לפרויקט</t>
  </si>
  <si>
    <t>מאשר</t>
  </si>
  <si>
    <t>לא מאשר</t>
  </si>
  <si>
    <r>
      <t xml:space="preserve">אסמכתאות מצורפות
</t>
    </r>
    <r>
      <rPr>
        <i/>
        <sz val="11"/>
        <rFont val="Arial"/>
        <family val="2"/>
        <scheme val="minor"/>
      </rPr>
      <t xml:space="preserve">נא לפרט אילו אסמכתאות צורפו </t>
    </r>
  </si>
  <si>
    <r>
      <t>תיאור תוכנית הניטור והמדידה של הפרויקט (י</t>
    </r>
    <r>
      <rPr>
        <b/>
        <sz val="11"/>
        <rFont val="Arial"/>
        <family val="2"/>
        <scheme val="minor"/>
      </rPr>
      <t>ש לפרט תכנית ניטור עבור כל אתר</t>
    </r>
    <r>
      <rPr>
        <sz val="11"/>
        <rFont val="Arial"/>
        <family val="2"/>
        <scheme val="minor"/>
      </rPr>
      <t>):</t>
    </r>
  </si>
  <si>
    <r>
      <t xml:space="preserve">כמות חשמל המיוצרת בשנה
</t>
    </r>
    <r>
      <rPr>
        <sz val="11"/>
        <rFont val="Arial"/>
        <family val="2"/>
        <scheme val="minor"/>
      </rPr>
      <t xml:space="preserve"> (</t>
    </r>
    <r>
      <rPr>
        <i/>
        <sz val="11"/>
        <rFont val="Arial"/>
        <family val="2"/>
        <scheme val="minor"/>
      </rPr>
      <t>kWh)</t>
    </r>
  </si>
  <si>
    <r>
      <t xml:space="preserve">שעות פעילות בשנה
</t>
    </r>
    <r>
      <rPr>
        <sz val="11"/>
        <rFont val="Arial"/>
        <family val="2"/>
        <scheme val="minor"/>
      </rPr>
      <t>(</t>
    </r>
    <r>
      <rPr>
        <i/>
        <sz val="11"/>
        <rFont val="Arial"/>
        <family val="2"/>
        <scheme val="minor"/>
      </rPr>
      <t>h)</t>
    </r>
  </si>
  <si>
    <r>
      <t xml:space="preserve">כמות חשמל מיוצרת 
</t>
    </r>
    <r>
      <rPr>
        <sz val="11"/>
        <rFont val="Arial"/>
        <family val="2"/>
        <scheme val="minor"/>
      </rPr>
      <t xml:space="preserve">לפי נתונים  שהזין היזם בטבלה F27 -H38  </t>
    </r>
    <r>
      <rPr>
        <b/>
        <sz val="11"/>
        <rFont val="Arial"/>
        <family val="2"/>
        <scheme val="minor"/>
      </rPr>
      <t xml:space="preserve">
 (kWh)</t>
    </r>
  </si>
  <si>
    <r>
      <rPr>
        <i/>
        <u/>
        <sz val="11"/>
        <rFont val="Arial"/>
        <family val="2"/>
        <scheme val="minor"/>
      </rPr>
      <t>להלן מוצגת דוגמא בלבד</t>
    </r>
    <r>
      <rPr>
        <i/>
        <sz val="11"/>
        <rFont val="Arial"/>
        <family val="2"/>
        <scheme val="minor"/>
      </rPr>
      <t>:
במהלך חיי הפרויקט ינוטר כמות ייצור חשמל- יותקן מונה חשמל לניטור ייצור החשמל של הפאנלים בלבד (בכל אתר).
מונה החשמל יקרא אחת לחודש על ידי אחראי תחזוקה של החברה ונתוני המדידה ירשמו בקובץ ייעודי לפי אתרים.
להסבר מפורט למילוי תוכנית הניטור יש לפנות למסמך הקווים המנחים.</t>
    </r>
  </si>
  <si>
    <r>
      <t xml:space="preserve">דיווח לתקופות ניטור 1-3
</t>
    </r>
    <r>
      <rPr>
        <i/>
        <sz val="20"/>
        <rFont val="Arial"/>
        <family val="2"/>
        <scheme val="minor"/>
      </rPr>
      <t>לשימוש לאחר הטמעת הפרויקט בלבד</t>
    </r>
    <r>
      <rPr>
        <b/>
        <u/>
        <sz val="20"/>
        <rFont val="Arial"/>
        <family val="2"/>
        <scheme val="minor"/>
      </rPr>
      <t xml:space="preserve">
</t>
    </r>
  </si>
  <si>
    <r>
      <t xml:space="preserve">כמות חשמל מיוצרת בשנה
</t>
    </r>
    <r>
      <rPr>
        <i/>
        <sz val="11"/>
        <rFont val="Arial"/>
        <family val="2"/>
        <scheme val="minor"/>
      </rPr>
      <t>kWh</t>
    </r>
  </si>
  <si>
    <r>
      <t xml:space="preserve">שטח לייצור חשמל
</t>
    </r>
    <r>
      <rPr>
        <sz val="11"/>
        <rFont val="Arial"/>
        <family val="2"/>
        <scheme val="minor"/>
      </rPr>
      <t>(</t>
    </r>
    <r>
      <rPr>
        <i/>
        <sz val="11"/>
        <rFont val="Arial"/>
        <family val="2"/>
        <scheme val="minor"/>
      </rPr>
      <t>m2)
שטח נטו, השטח המכוסה</t>
    </r>
  </si>
  <si>
    <r>
      <t>הספק המערכת למטר מרובע</t>
    </r>
    <r>
      <rPr>
        <sz val="11"/>
        <rFont val="Arial"/>
        <family val="2"/>
        <scheme val="minor"/>
      </rPr>
      <t xml:space="preserve">
(</t>
    </r>
    <r>
      <rPr>
        <i/>
        <sz val="11"/>
        <rFont val="Arial"/>
        <family val="2"/>
        <scheme val="minor"/>
      </rPr>
      <t>kW/m2)</t>
    </r>
  </si>
  <si>
    <t>שימו לב: במידה ולא צורפו אסמכתאות מתאימות, הועדה רשאית להחמיר בבדיקה, או לא לבדוק את הבקשה- דוגמאות לאסמכתאות ניתן למצוא בגיליון "הנחיות".</t>
  </si>
  <si>
    <t>סוג היזם</t>
  </si>
  <si>
    <t>חברת אסקו</t>
  </si>
  <si>
    <t>יזם עצמאי שאינו חברת אסקו (לרבות עסקים, רשויות וכל גוף זכאי אחר).</t>
  </si>
  <si>
    <t>רישום במרשם חברות האסקו במשרד האנרגיה</t>
  </si>
  <si>
    <t>הקמה</t>
  </si>
  <si>
    <t>הרחבה</t>
  </si>
  <si>
    <t>שיפוץ מלונות</t>
  </si>
  <si>
    <t>העתקה</t>
  </si>
  <si>
    <t>קבוע</t>
  </si>
  <si>
    <t>ענף</t>
  </si>
  <si>
    <t>אגודה שיתופית</t>
  </si>
  <si>
    <t>אגודה שיתופית חקלאית בע"מ</t>
  </si>
  <si>
    <t>חברה נוכרית רשומה בישראל</t>
  </si>
  <si>
    <t>עוסק מורשה</t>
  </si>
  <si>
    <t>שותפות חוץ רשומה בישראל</t>
  </si>
  <si>
    <t>שותפות רשומה לא מוגבלת</t>
  </si>
  <si>
    <t>שותפות רשומה מוגבלת</t>
  </si>
  <si>
    <t>תאגיד פיקטיבי</t>
  </si>
  <si>
    <t>תאגיד שהוקם לפי צו ממשלתי</t>
  </si>
  <si>
    <t>גזבר</t>
  </si>
  <si>
    <t>חשב/ת</t>
  </si>
  <si>
    <t>יועץ</t>
  </si>
  <si>
    <t>יו"ר</t>
  </si>
  <si>
    <t>מהנדס/ת</t>
  </si>
  <si>
    <t>מנהל</t>
  </si>
  <si>
    <t>מנהל/ת חשבונות</t>
  </si>
  <si>
    <t>מנהל/ת כספים</t>
  </si>
  <si>
    <t>מנהל/ת פיתוח</t>
  </si>
  <si>
    <t>מנהל/ת שיווק</t>
  </si>
  <si>
    <t>משנה למנכ"ל</t>
  </si>
  <si>
    <t>נשיא</t>
  </si>
  <si>
    <t>סמנכ"ל</t>
  </si>
  <si>
    <t>סמנכ"ל/ית כספים</t>
  </si>
  <si>
    <t>עו"ד</t>
  </si>
  <si>
    <t>פקידה</t>
  </si>
  <si>
    <t>רו"ח</t>
  </si>
  <si>
    <t>תואר</t>
  </si>
  <si>
    <t>גברת</t>
  </si>
  <si>
    <t>מר</t>
  </si>
  <si>
    <t>מגזר</t>
  </si>
  <si>
    <t>מגזר מוניציפאלי</t>
  </si>
  <si>
    <t>מגזר מסחר ושירותים</t>
  </si>
  <si>
    <t>מגזר תחבורה</t>
  </si>
  <si>
    <t>מגזר תעשייתי וחקלאי</t>
  </si>
  <si>
    <t>מתודולוגית חישוב</t>
  </si>
  <si>
    <t>AMS-I.C</t>
  </si>
  <si>
    <t>AMS-II.C</t>
  </si>
  <si>
    <t>AMS-II.D</t>
  </si>
  <si>
    <t>AMS-II.E</t>
  </si>
  <si>
    <t>AMS-II.I.</t>
  </si>
  <si>
    <t>AMS-III.AE</t>
  </si>
  <si>
    <t>AMS-III.A.O</t>
  </si>
  <si>
    <t>AMS-III.C</t>
  </si>
  <si>
    <t>AMS-III.D</t>
  </si>
  <si>
    <t>AMS-III.E</t>
  </si>
  <si>
    <t>AMS-III.G</t>
  </si>
  <si>
    <t>AMS-III.H</t>
  </si>
  <si>
    <t>AMS-III.S</t>
  </si>
  <si>
    <t>AMS-II.K</t>
  </si>
  <si>
    <t>AM0056</t>
  </si>
  <si>
    <t>AM0060</t>
  </si>
  <si>
    <t>תעודת זהות (9 ספרות)</t>
  </si>
  <si>
    <t>גידולים צמחיים</t>
  </si>
  <si>
    <t>ייעור וכריתת עצים</t>
  </si>
  <si>
    <t>דיג וחקלאות מים</t>
  </si>
  <si>
    <t>גידול בעלי חיים, ציד ופעילויות נלוות</t>
  </si>
  <si>
    <t>כריית פחם ופחם חום</t>
  </si>
  <si>
    <t>הפקת נפט גולמי וגז טבעי</t>
  </si>
  <si>
    <t>כריית עפרות מתכת</t>
  </si>
  <si>
    <t>סוגים אחרים של כרייה וחציבה</t>
  </si>
  <si>
    <t>פעילויות עזר לכרייה</t>
  </si>
  <si>
    <t>ייצור מוצרי מזון</t>
  </si>
  <si>
    <t>ייצור משקאות</t>
  </si>
  <si>
    <t>ייצור מוצרי טבק</t>
  </si>
  <si>
    <t>ייצור טקסטיל</t>
  </si>
  <si>
    <t>ייצור מוצרי הלבשה</t>
  </si>
  <si>
    <t>ייצור ועיבוד של מוצרי עור ושל אביזרים נלווים</t>
  </si>
  <si>
    <t>ייצור מוצרי עץ ומוצרי עץ ושעם, פרט לרהיטים; ייצור מוצרי קש ומוצרים מחומרי קליעה</t>
  </si>
  <si>
    <t xml:space="preserve">ייצור נייר ומוצריו </t>
  </si>
  <si>
    <t>הדפסה ושכפול של חומר תקשורתי מוקלט</t>
  </si>
  <si>
    <t>ייצור מוצרי נפט מזוקק</t>
  </si>
  <si>
    <t>ייצור כימיקלים ומוצריהם</t>
  </si>
  <si>
    <t>ייצור תרופות, כולל תרופות הומאופתיות</t>
  </si>
  <si>
    <t xml:space="preserve">ייצור מוצרי גומי ופלסטיק </t>
  </si>
  <si>
    <t>ייצור מוצרים אחרים על בסיס מינרלים אל-מתכתיים</t>
  </si>
  <si>
    <t>תעשיית מתכות בסיסיות</t>
  </si>
  <si>
    <t>ייצור מוצרי מתכת בהרכבה, פרט למכונות ולציוד</t>
  </si>
  <si>
    <t>ייצור מחשבים, מכשור אלקטרוני ואופטי</t>
  </si>
  <si>
    <t>ייצור ציוד חשמלי</t>
  </si>
  <si>
    <t>ייצור מכונות וציוד לנמ"א</t>
  </si>
  <si>
    <t xml:space="preserve">ייצור כלי רכב מנועיים ונגררים </t>
  </si>
  <si>
    <t>ייצור כלי תחבורה והובלה אחרים</t>
  </si>
  <si>
    <t>ייצור רהיטים</t>
  </si>
  <si>
    <t>ענפי ייצור אחרים</t>
  </si>
  <si>
    <t>תיקון, תחזוקה והתקנה של מכונות וציוד</t>
  </si>
  <si>
    <t>עיבוד יהלומים</t>
  </si>
  <si>
    <t>אספקת חשמל, גז, קיטור ומיזוג אוויר (קירור)</t>
  </si>
  <si>
    <t>אגירת מים, טיפול ואספקה</t>
  </si>
  <si>
    <t>שירותי ביוב</t>
  </si>
  <si>
    <t>איסוף, טיפול וסילוק של אשפה ופסולת; מחזור (והשבה) של חומרים</t>
  </si>
  <si>
    <t>שירותי טיהור ושירותים אחרים לטיפול בפסולת</t>
  </si>
  <si>
    <t>בניית מבנים ובניינים</t>
  </si>
  <si>
    <t xml:space="preserve">עבודות הנדסה אזרחית </t>
  </si>
  <si>
    <t xml:space="preserve">עבודות בנייה מיוחדות </t>
  </si>
  <si>
    <t>מסחר סיטוני וקמעוני בכלי רכב מנועיים ובאופנועים ותיקונם</t>
  </si>
  <si>
    <t>מסחר סיטוני, פרט לכלי רכב מנועיים ולאופנועים</t>
  </si>
  <si>
    <t>מכירה קמעונית, פרט לכלי רכב מנועיים ולאופנועים</t>
  </si>
  <si>
    <t>הובלה יבשתית והובלה באמצעות קווי צינורות</t>
  </si>
  <si>
    <t>הובלה ימית</t>
  </si>
  <si>
    <t>הובלה אווירית</t>
  </si>
  <si>
    <t>אחסנה ושירותי עזר לתחבורה</t>
  </si>
  <si>
    <t>שירותי דואר ובלדרות</t>
  </si>
  <si>
    <t>שירותי אירוח</t>
  </si>
  <si>
    <t xml:space="preserve">שירותי מזון ומשקאות </t>
  </si>
  <si>
    <t>הוצאה לאור</t>
  </si>
  <si>
    <t xml:space="preserve">הפקה, פוסט-פרודקשן והפצה של סרטי קולנוע, סרטי וידאו, תכניות טלוויזיה, הקלטה
 והוצאה לאור של קול ומוזיקה </t>
  </si>
  <si>
    <t>שידור תכניות רדיו וטלוויזיה</t>
  </si>
  <si>
    <t>שירותי תקשורת</t>
  </si>
  <si>
    <t>תכנות מחשבים, ייעוץ בתחום המחשבים ושירותים נלווים אחרים</t>
  </si>
  <si>
    <t>שירותי מידע</t>
  </si>
  <si>
    <t>שירותים פיננסיים, פרט לביטוח ולקרנות פנסיה</t>
  </si>
  <si>
    <t>ביטוח, ביטוח משנה וקרנות פנסיה, פרט לביטוח לאומי חובה</t>
  </si>
  <si>
    <t>פעילויות עזר הנלוות לשירותים פיננסיים ולשירותי ביטוח</t>
  </si>
  <si>
    <t>פעילויות בנדל"ן</t>
  </si>
  <si>
    <t>שירותים משפטיים ושירותי חשבונאות</t>
  </si>
  <si>
    <t>שירותי משרדים ראשיים; שירותי ייעוץ ניהולי</t>
  </si>
  <si>
    <t>שירותי אדריכלות והנדסה; בדיקות טכניות וניתוח נתונים טכניים</t>
  </si>
  <si>
    <t>מחקר מדעי ופיתוח</t>
  </si>
  <si>
    <t>פרסום וחקר שווקים</t>
  </si>
  <si>
    <t>סוגים אחרים של שירותים מקצועיים, מדעיים וטכניים</t>
  </si>
  <si>
    <t>שירותים וטרינריים</t>
  </si>
  <si>
    <t>שירותי השכרה והחכרה</t>
  </si>
  <si>
    <t>שירותי תעסוקה</t>
  </si>
  <si>
    <t>פעילויות של סוכנויות נסיעות, מארגני טיולים, הזמנות ושירותים נלווים</t>
  </si>
  <si>
    <t>שירותי שמירה, אבטחה וחקירה</t>
  </si>
  <si>
    <t>חימום וקירור מים</t>
  </si>
  <si>
    <t>לא רשום</t>
  </si>
  <si>
    <t>אישור AHRI/ EUROVENT</t>
  </si>
  <si>
    <t>הערכת מהנדס לרבות תיקוף החישוב</t>
  </si>
  <si>
    <t>לוחית ע"ג היחידה (Name Plate)</t>
  </si>
  <si>
    <t>טכנולוגיה 
לשימור אנרגיה</t>
  </si>
  <si>
    <t>משאבות</t>
  </si>
  <si>
    <t>מדחסים</t>
  </si>
  <si>
    <t>איקלום מבנים</t>
  </si>
  <si>
    <t>המרת יחידות</t>
  </si>
  <si>
    <t xml:space="preserve">טבלא 2: המרה ל CO2* (סעיף4.1.1) </t>
  </si>
  <si>
    <t>חישוב המשרד להגנת הסביבה, המקדם כולל ייצור חשמל ע"י יחידות חח"י ויח"פים</t>
  </si>
  <si>
    <t>רכיב ציוד</t>
  </si>
  <si>
    <t>היקף ייצור (לדוגמא, במידה ומדובר בקירור תהליכי)</t>
  </si>
  <si>
    <t>טבלא 1: מקורות אנרגיה וצריכה שנתית</t>
  </si>
  <si>
    <t>TJ/MMBTU</t>
  </si>
  <si>
    <t>TJ/KG</t>
  </si>
  <si>
    <t>TJ/Liter</t>
  </si>
  <si>
    <t>tCO2e/Kg</t>
  </si>
  <si>
    <t>נתוני המנגנון הוולונטרי והלמ"ס, בוצעה המרה לק"ג (חלוקה ב 1000)</t>
  </si>
  <si>
    <t>tCO2e/L</t>
  </si>
  <si>
    <t>נתוני המנגנון הוולונטרי והלמ"ס, בוצעה המרה לליטר (חלוקה ב 1000)</t>
  </si>
  <si>
    <t>tCO2e/MMBTU</t>
  </si>
  <si>
    <t>נתוני המנגנון הוולונטרי והלמ"ס. מקדם זה הוכפל ב 0.00105506 לשם המרה ל MMBTU (כמפורט מטה)</t>
  </si>
  <si>
    <t>* כל המקדמים מעודכנים על פי טבלת  מקדמי פליטה של טופס דווח המנגנון הוולונטרי גרסה 11.0 (2019)</t>
  </si>
  <si>
    <t>המרה מ MMBTU ל TJ עבור גז טבעי:</t>
  </si>
  <si>
    <r>
      <rPr>
        <b/>
        <sz val="11"/>
        <rFont val="Arial"/>
        <family val="2"/>
        <scheme val="minor"/>
      </rPr>
      <t>מקור</t>
    </r>
    <r>
      <rPr>
        <sz val="11"/>
        <rFont val="Arial"/>
        <family val="2"/>
        <scheme val="minor"/>
      </rPr>
      <t>: http://www.preciseconversions.com/Energy.aspx</t>
    </r>
  </si>
  <si>
    <t>נתוני המנגנון הוולונטרי והלמ"ס, בוצעה המרה מ TJ ל KW, על פי מקדם של 0.0000036- כמפורט מטה</t>
  </si>
  <si>
    <t>מקדם המרה מטרה ג'אול לקוט"ש:</t>
  </si>
  <si>
    <r>
      <rPr>
        <b/>
        <sz val="11"/>
        <rFont val="Arial"/>
        <family val="2"/>
        <scheme val="minor"/>
      </rPr>
      <t>מקור</t>
    </r>
    <r>
      <rPr>
        <sz val="11"/>
        <rFont val="Arial"/>
        <family val="2"/>
        <scheme val="minor"/>
      </rPr>
      <t>: http://www.convertunits.com/from/kilowatt-hours/to/TJ</t>
    </r>
  </si>
  <si>
    <t>שימו לב: במידה ולא צורפו אסמכתאות מתאימות, המשרד רשאי להחמיר בבדיקה, או לא לבדוק את הבקשה- דוגמאות לאסמכתאות ניתן למצוא בגיליון "הנחיות".</t>
  </si>
  <si>
    <t>שימו לב: במידה ולא צורפו אסמכתאות מתאימות, המשרד יהיה רשאי להחמיר בבדיקה, או לא לבדוק את הבקשה- דוגמאות לאסמכתאות ניתן למצוא בגיליון "הנחיות".</t>
  </si>
  <si>
    <r>
      <rPr>
        <b/>
        <sz val="12"/>
        <rFont val="Segoe UI Semibold"/>
        <family val="2"/>
      </rPr>
      <t>שימו לב:</t>
    </r>
    <r>
      <rPr>
        <sz val="12"/>
        <rFont val="Segoe UI Semibold"/>
        <family val="2"/>
      </rPr>
      <t xml:space="preserve"> במידה ולא צורפו אסמכתאות מתאימות, המשרד יהיה רשאי להחמיר בבדיקה, או לא לבדוק את הבקשה.</t>
    </r>
  </si>
  <si>
    <t>ענף התכנית</t>
  </si>
  <si>
    <t>ישוב</t>
  </si>
  <si>
    <t>מספר בית</t>
  </si>
  <si>
    <t>מיקוד</t>
  </si>
  <si>
    <t>ת.ד</t>
  </si>
  <si>
    <t>מיקוד ת.ד</t>
  </si>
  <si>
    <t>1.3</t>
  </si>
  <si>
    <t>1.4</t>
  </si>
  <si>
    <t>שמות אנשי קשר - נציגים מוסמכים מטעם היזם</t>
  </si>
  <si>
    <t>עלות עבור ציוד + התקנה (בש"ח כולל מע"מ)</t>
  </si>
  <si>
    <t>נא לציין את סוג היזם</t>
  </si>
  <si>
    <t>סה"כ השקעה כולל מע"מ (ש"ח)</t>
  </si>
  <si>
    <t>נא לאשר כי היזם רשום במרשם חברות האסקו במשרד האנרגיה</t>
  </si>
  <si>
    <t>1.5</t>
  </si>
  <si>
    <t>1.5.1</t>
  </si>
  <si>
    <t>1.6</t>
  </si>
  <si>
    <t>סה"כ תמיכה מבוקשת כולל מע"מ (ש"ח)</t>
  </si>
  <si>
    <t>להלן דרישות והנחיות נוספות עבור פרויקטי תאורה להתייעלות אנרגטית</t>
  </si>
  <si>
    <t>דרישות ליעילות אנרגטית ועמידה בתקנות ותקנים</t>
  </si>
  <si>
    <r>
      <t xml:space="preserve">אתר
</t>
    </r>
    <r>
      <rPr>
        <i/>
        <sz val="11"/>
        <rFont val="Segoe UI Semibold"/>
        <family val="2"/>
      </rPr>
      <t>יש להזין את שמות האתרים שהוזנו בגיליון 'פרטים כלליים, עלויות ותוצאות' סעיף 1.4</t>
    </r>
  </si>
  <si>
    <t>הערות כלליות לחלק זה</t>
  </si>
  <si>
    <t>לא יחושב סה"כ השקעה ומענק ללא מילוי אנשי קשר בסעיף 0.8</t>
  </si>
  <si>
    <r>
      <rPr>
        <b/>
        <sz val="11"/>
        <rFont val="Segoe UI Semibold"/>
        <family val="2"/>
      </rPr>
      <t>פירוט הנתונים באסמכתאות הרלוונטיות</t>
    </r>
    <r>
      <rPr>
        <b/>
        <i/>
        <sz val="11"/>
        <rFont val="Segoe UI Semibold"/>
        <family val="2"/>
      </rPr>
      <t xml:space="preserve">
נא ציין מפורט ככל הניתן את מיקום המידע המתקף לרכיב הרלוונטי, לרבות מספר העמוד באסמכתא, מספר הסעיף, מספר הטבלה וכדומה. </t>
    </r>
  </si>
  <si>
    <t>לשם מילוי טופס זה מומלץ להיעזר במדריך למילוי בקשה המצוי באתר משרד האנרגיה</t>
  </si>
  <si>
    <t>גיליון זה מכיל הנחיות כלליות למילוי טופס הבקשה לתמיכה בפרויקט להתייעלות בשימוש באנרגיה בפרויקטי אגירת אנרגיה.</t>
  </si>
  <si>
    <t>כלי חישובי זה מיועד לפרויקטים העוסקים בהתייעלות בשימוש באנרגיה בפרויקטי אגירת אנרגיה</t>
  </si>
  <si>
    <t>תוספות ל- פרטים כלליים ועלויות</t>
  </si>
  <si>
    <r>
      <t xml:space="preserve">אסמכתאות מצורפות
</t>
    </r>
    <r>
      <rPr>
        <i/>
        <sz val="11"/>
        <rFont val="Segoe UI Semibold"/>
        <family val="2"/>
      </rPr>
      <t xml:space="preserve">נא לבחור את סוג האסמכתא המצורפת </t>
    </r>
  </si>
  <si>
    <t>קיבולת אגירה [kWh]</t>
  </si>
  <si>
    <t>הספק מותקן של המערכת הפוטו וולטאית [kWp]</t>
  </si>
  <si>
    <t>הספק נומינלי של מערכת האגירה [kW]</t>
  </si>
  <si>
    <t>האם מערכת האגירה מיועדת לאגירת חשמל המיוצר במערכת פוטו וולטאית?</t>
  </si>
  <si>
    <t>נצילות מחזור טעינה ופריקה על פי נתוני ספק המערכת [%]</t>
  </si>
  <si>
    <t xml:space="preserve">מספר מחזורים בשנה </t>
  </si>
  <si>
    <r>
      <t xml:space="preserve">תיאור מערכת האגירה
</t>
    </r>
    <r>
      <rPr>
        <b/>
        <i/>
        <sz val="11"/>
        <rFont val="Segoe UI Semibold"/>
        <family val="2"/>
      </rPr>
      <t>לרבות תוצרת, דגם וסוג</t>
    </r>
  </si>
  <si>
    <t xml:space="preserve">מספר שעות האגירה במחזור עבודה [h]
</t>
  </si>
  <si>
    <t>מפרט טכני מספק המערכת</t>
  </si>
  <si>
    <t>מערכת אגירת אנרגיה</t>
  </si>
  <si>
    <t>להלן דוגמא להזנת נתוני מערכת</t>
  </si>
  <si>
    <t>אסמכתאות לפרויקט אגירה</t>
  </si>
  <si>
    <t>הצעת מחיר</t>
  </si>
  <si>
    <t>איצטדיון עירוני</t>
  </si>
  <si>
    <t>EnreCorp #200 HD BSS</t>
  </si>
  <si>
    <t xml:space="preserve">מערכת אגירה כולל מערך השנאה ובקרה וכן סוללות בתוך מכולה </t>
  </si>
  <si>
    <r>
      <t xml:space="preserve">תיאור הפרויקט
</t>
    </r>
    <r>
      <rPr>
        <i/>
        <u/>
        <sz val="11"/>
        <rFont val="Segoe UI Semibold"/>
        <family val="2"/>
      </rPr>
      <t xml:space="preserve">להלן מוצגת דוגמא בלבד: 
</t>
    </r>
    <r>
      <rPr>
        <i/>
        <sz val="11"/>
        <rFont val="Segoe UI Semibold"/>
        <family val="2"/>
      </rPr>
      <t xml:space="preserve">באיצטדיון העירוני צריכת החשמל ברוב שעות היממה נמוכה מאוד. עם זאת, בשעת משחקים ואירועים אחרים צריכת החשמל חורגת מגודל החיבור הקיים.
לכן, הוחלט להוסיף מערכת אגירה בסוללות,  שתאפשר הפעלה של מערכות מיזוג תאורה ומערכות נוספות במהלך משחקים ואירועים עד כארבע שעות, ללא הגדלת החיבור ותוך חיסכון בעלויות החשמל השוטפות.
</t>
    </r>
  </si>
  <si>
    <t>התקומה 5, נתניה</t>
  </si>
  <si>
    <t>קובץ PDF מצורף מהספק, עמודים 2-3</t>
  </si>
  <si>
    <t xml:space="preserve">נתוני מערכת הפרויקט </t>
  </si>
  <si>
    <t>איצטדיון עירוני, התקומה 5, נתניה</t>
  </si>
  <si>
    <t>אורך חיי הפרויקט</t>
  </si>
  <si>
    <t xml:space="preserve">תאריך סיום ביצוע ההשקעה בפרויקט </t>
  </si>
  <si>
    <t>לנוחיותכם, מוצגות להלן האסמכתאות הקבילות לפרויקטים אלו:</t>
  </si>
  <si>
    <r>
      <t>גיליון 'אגירת אנרגיה':</t>
    </r>
    <r>
      <rPr>
        <sz val="12"/>
        <rFont val="Segoe UI Semibold"/>
        <family val="2"/>
      </rPr>
      <t xml:space="preserve"> בגיליון זה תידרש להזין את נתוני מערכת האגירה המותקנת בפרויקט.</t>
    </r>
  </si>
  <si>
    <r>
      <t xml:space="preserve">כמות אנרגיה במחזור עבודה [kWh] 
</t>
    </r>
    <r>
      <rPr>
        <b/>
        <i/>
        <sz val="11"/>
        <rFont val="Segoe UI Semibold"/>
        <family val="2"/>
      </rPr>
      <t>שים לב כי קובץ הגשת הבקשה מאפשר הזנה של בין 1 ל-4 תרחישי עבודה אפשריים של המערכת.</t>
    </r>
  </si>
  <si>
    <t>סה"כ אנרגיה שנתית המסופקת ממערכת האגירה [kWh]</t>
  </si>
  <si>
    <t>רציף</t>
  </si>
  <si>
    <t>צריכת חשמל - דוגמא בלבד:</t>
  </si>
  <si>
    <t>מונה חשמל מסוג XXX של חברת YYY</t>
  </si>
  <si>
    <t>תפוקה בפועל</t>
  </si>
  <si>
    <t>ב. היקף החשמל שהוזרם ממערכת האגירה לצריכה עצמית באתר ו/ או הוזרם לרשת החשמל (באם מחוברת מערכת האגירה למתקן פוטו-וולטאי ובכפוף לתנאים והכלים שנקבעו ע"י חברת החשמל בעת מתן האישור להקמתה)</t>
  </si>
  <si>
    <t xml:space="preserve">א. היקף החשמל שנטען במערכת האגירה, לרבות פרופיל הטעינה השעתי. </t>
  </si>
  <si>
    <t>על תוכנית הניטור לכלול את המרכיבים הבאים ובהתאם לדרישות הנקובות במכרז:</t>
  </si>
  <si>
    <t>לדרישות נוספות מחברות אסקו, ראה הנחיות המנגנון.</t>
  </si>
  <si>
    <r>
      <rPr>
        <b/>
        <u/>
        <sz val="11"/>
        <rFont val="Segoe UI Semibold"/>
        <family val="2"/>
      </rPr>
      <t>יש לשים לב</t>
    </r>
    <r>
      <rPr>
        <sz val="11"/>
        <rFont val="Segoe UI Semibold"/>
        <family val="2"/>
      </rPr>
      <t xml:space="preserve"> - משרד האנרגיה שומר לעצמו את הזכות לדרוש אסמכתאות להוכחת עמידה ביעדי ההתייעלות בשימוש באנרגיה שהוצהרו</t>
    </r>
  </si>
  <si>
    <r>
      <t>תיאור תוכנית הניטור והמדידה של הפרויקט (י</t>
    </r>
    <r>
      <rPr>
        <b/>
        <sz val="11"/>
        <rFont val="Segoe UI Semibold"/>
        <family val="2"/>
      </rPr>
      <t>ש לפרט תכנית ניטור עבור כל אתר</t>
    </r>
    <r>
      <rPr>
        <sz val="11"/>
        <rFont val="Segoe UI Semibold"/>
        <family val="2"/>
      </rPr>
      <t xml:space="preserve">):
</t>
    </r>
    <r>
      <rPr>
        <i/>
        <u/>
        <sz val="11"/>
        <rFont val="Segoe UI Semibold"/>
        <family val="2"/>
      </rPr>
      <t>להלן מוצגת דוגמא בלבד:</t>
    </r>
    <r>
      <rPr>
        <i/>
        <sz val="11"/>
        <rFont val="Segoe UI Semibold"/>
        <family val="2"/>
      </rPr>
      <t xml:space="preserve">
במסגרת הפרויקט תותקן מערכת מנייה אשר תמדוד באופן רציף  נתונים, ברזולוציה של אחת לחמש דקות לפחות, ותאגור אותם באופן שיאפשר את קריאתם וניתוחם:
א. כמות האנרגיה (קוט"ש) שנטען ונפרק בבמערכת האגירה בכל מצב של טעינה או פריקה.
ב. זמני הטעינה והפריקה. (שעות ביממה ומשך כל פעולה)
ג. הספק רגעי במצב טעינה / פריקה 
המערכת תאפשר אגירת נתונים למשך 3 שנים, וזאת לצורך הצגה ברורה של כמות החשמל שנטענה ונפרקה מסוללת האגירה במהלך כל שנה. בכך, ניתן יהיה להוכיח כי החשמל אכן הוטען בשעות השפל ונפרק בשעות השיא (בהתאם לתנאי והגדרות המכרז).
להסבר מפורט למילוי תוכנית הניטור יש לפנות למסמך הקווים המנחים.
</t>
    </r>
  </si>
  <si>
    <r>
      <rPr>
        <b/>
        <sz val="22"/>
        <color theme="6" tint="-0.499984740745262"/>
        <rFont val="Segoe UI Semibold"/>
        <family val="2"/>
      </rPr>
      <t>מנגנון תמיכות בפרויקטים להתייעלות בשימוש באנרגיה</t>
    </r>
    <r>
      <rPr>
        <b/>
        <sz val="18"/>
        <color theme="6" tint="-0.499984740745262"/>
        <rFont val="Segoe UI Semibold"/>
        <family val="2"/>
      </rPr>
      <t xml:space="preserve">
</t>
    </r>
    <r>
      <rPr>
        <b/>
        <sz val="16"/>
        <color theme="6" tint="-0.499984740745262"/>
        <rFont val="Segoe UI Semibold"/>
        <family val="2"/>
      </rPr>
      <t xml:space="preserve">בקשת תמיכה בפרויקטי אגירת אנרגיה
</t>
    </r>
    <r>
      <rPr>
        <b/>
        <sz val="12"/>
        <color theme="6" tint="-0.499984740745262"/>
        <rFont val="Segoe UI Semibold"/>
        <family val="2"/>
      </rPr>
      <t xml:space="preserve">גרסה 1 יולי 2021
</t>
    </r>
    <r>
      <rPr>
        <b/>
        <sz val="11"/>
        <color theme="6" tint="-0.499984740745262"/>
        <rFont val="Segoe UI Semibold"/>
        <family val="2"/>
      </rPr>
      <t xml:space="preserve">
</t>
    </r>
  </si>
  <si>
    <t>2.2.1</t>
  </si>
  <si>
    <t>1.7</t>
  </si>
  <si>
    <t>קוט"ש מצטבר שסופק בשעות השיא להיקף סיוע מבוקש ש"ח / KWh</t>
  </si>
  <si>
    <t>סה"כ התייעלות בשימוש באנרגיה בשנה (KWh)</t>
  </si>
  <si>
    <t>סה"כ התייעלות בשימוש באנרגיה מצטברת (KWh)</t>
  </si>
  <si>
    <r>
      <t xml:space="preserve">קוט"ש שסופק בשעות השיא להיקף סיוע מבוקש בשנה אחת ש"ח / KWh
</t>
    </r>
    <r>
      <rPr>
        <i/>
        <u/>
        <sz val="11"/>
        <rFont val="Segoe UI Semibold"/>
        <family val="2"/>
      </rPr>
      <t>להלן: "הניקוד הגולמי" כמופיע בתנאים למכרז זה</t>
    </r>
  </si>
  <si>
    <r>
      <rPr>
        <b/>
        <sz val="22"/>
        <color theme="6" tint="-0.499984740745262"/>
        <rFont val="Segoe UI Semibold"/>
        <family val="2"/>
      </rPr>
      <t>מנגנון תמיכות בפרויקטים להתייעלות בשימוש באנרגיה</t>
    </r>
    <r>
      <rPr>
        <b/>
        <sz val="18"/>
        <color theme="6" tint="-0.499984740745262"/>
        <rFont val="Segoe UI Semibold"/>
        <family val="2"/>
      </rPr>
      <t xml:space="preserve">
</t>
    </r>
    <r>
      <rPr>
        <b/>
        <sz val="16"/>
        <color theme="6" tint="-0.499984740745262"/>
        <rFont val="Segoe UI Semibold"/>
        <family val="2"/>
      </rPr>
      <t xml:space="preserve">בקשת תמיכה בפרויקטי אגירת אנרגיה 
</t>
    </r>
    <r>
      <rPr>
        <b/>
        <sz val="12"/>
        <color theme="6" tint="-0.499984740745262"/>
        <rFont val="Segoe UI Semibold"/>
        <family val="2"/>
      </rPr>
      <t xml:space="preserve">גרסה 1 יולי 2021
</t>
    </r>
    <r>
      <rPr>
        <b/>
        <sz val="11"/>
        <color theme="6" tint="-0.499984740745262"/>
        <rFont val="Segoe UI Semibold"/>
        <family val="2"/>
      </rPr>
      <t xml:space="preserve">
</t>
    </r>
  </si>
  <si>
    <t>חריגה מערכי סף</t>
  </si>
  <si>
    <r>
      <t xml:space="preserve">סה"כ אנרגיה שנתית שסופקה ממערכת האגירה בין השעות 17:00 בערב ל- 07:00 בבקר [kWh]
</t>
    </r>
    <r>
      <rPr>
        <i/>
        <sz val="11"/>
        <rFont val="Segoe UI Semibold"/>
        <family val="2"/>
      </rPr>
      <t>1. נתון זה ישמש לחישוב ההתייעלות בשימוש באנרגיה שתיזקף לזכות הפרויקט
2. יש למלא סעיף זה בהתאם לכל הדרישות וההנחיות הנקובות במכרז הרלוונטי.
3. יש להמציא את כל האסמכתאות הנדרשות לתיקוף החישובים שעומדים מאחורי הערכה זו.</t>
    </r>
  </si>
  <si>
    <r>
      <rPr>
        <i/>
        <sz val="12"/>
        <rFont val="Segoe UI Semibold"/>
        <family val="2"/>
      </rPr>
      <t>גיליון 'פרטים כלליים, עלויות ותוצאות':</t>
    </r>
    <r>
      <rPr>
        <sz val="12"/>
        <rFont val="Segoe UI Semibold"/>
        <family val="2"/>
      </rPr>
      <t xml:space="preserve"> גיליון המכיל נתונים כלליים של היזם והפרויקט, לרבות תיאור הפרויקט, עלויותיו ותוצאות היעילות שלו.</t>
    </r>
  </si>
  <si>
    <t>יש למלא את גיליון "פרטים כלליים, עלויות ותוצאות" ואת גיליון "אגירת אנרגיה" (הסבר ברשימת פרקים, למטה).</t>
  </si>
  <si>
    <r>
      <rPr>
        <i/>
        <sz val="11"/>
        <rFont val="Segoe UI Semibold"/>
        <family val="2"/>
      </rPr>
      <t>יש לציין 2 אנשי קשר ופרטי התקשורת מלאים.</t>
    </r>
    <r>
      <rPr>
        <b/>
        <i/>
        <sz val="11"/>
        <rFont val="Segoe UI Semibold"/>
        <family val="2"/>
      </rPr>
      <t xml:space="preserve"> 
1. אנשי הקשר יהיו מוסמכים לחייב את היזם, לפנות למשרד בשם היזם, ולקבל הודעות/ הנחיות עבורו. היזם יהיה רשאי להחליף את הנציג המוסמך באמצעות הודעה בכתב למשרד. 
</t>
    </r>
    <r>
      <rPr>
        <i/>
        <sz val="11"/>
        <color rgb="FFFF0000"/>
        <rFont val="Segoe UI Semibold"/>
        <family val="2"/>
      </rPr>
      <t>2. יש להזין לכל הפחות איש קשר אחד מההנהלה הבכירה בארגון ולכל הפחות איש קשר אחד לו היכרות מקצועית/ הנדסית עם הפרויקט.
3. שים לב: שדות תיאור הפרויקט יפתחו  אך ורק לאחר הזנת פרטים מלאים של אנשי הקשר.</t>
    </r>
  </si>
  <si>
    <t>סיכום תוצאות הפרויקט</t>
  </si>
  <si>
    <r>
      <rPr>
        <sz val="11"/>
        <rFont val="Segoe UI Semibold"/>
        <family val="2"/>
      </rPr>
      <t>עלויות הפרויקט</t>
    </r>
    <r>
      <rPr>
        <u/>
        <sz val="11"/>
        <rFont val="Segoe UI Semibold"/>
        <family val="2"/>
      </rPr>
      <t xml:space="preserve">
</t>
    </r>
    <r>
      <rPr>
        <i/>
        <u/>
        <sz val="11"/>
        <rFont val="Segoe UI Semibold"/>
        <family val="2"/>
      </rPr>
      <t>הנחיות למילוי:</t>
    </r>
    <r>
      <rPr>
        <u/>
        <sz val="11"/>
        <rFont val="Segoe UI Semibold"/>
        <family val="2"/>
      </rPr>
      <t xml:space="preserve">
</t>
    </r>
    <r>
      <rPr>
        <sz val="11"/>
        <rFont val="Segoe UI Semibold"/>
        <family val="2"/>
      </rPr>
      <t xml:space="preserve">1. </t>
    </r>
    <r>
      <rPr>
        <i/>
        <sz val="11"/>
        <rFont val="Segoe UI Semibold"/>
        <family val="2"/>
      </rPr>
      <t>ראה להלן דוגמא להזנת שורת עלות בשורה הראשונה בטבלה משמאל.
2. בטבלה הבאה יש לתאר את רכיבי הציוד המותקנים בפרויקט - יש להוסיף שורה לכל פריט ציוד או רכיב.
3. גובה המענק מחושב מתוך סכום ההשקעה הכולל אשר הוזן. יש לכלול בסעיף זה גם מע"מ.</t>
    </r>
    <r>
      <rPr>
        <u/>
        <sz val="11"/>
        <rFont val="Segoe UI Semibold"/>
        <family val="2"/>
      </rPr>
      <t xml:space="preserve">
</t>
    </r>
    <r>
      <rPr>
        <i/>
        <sz val="11"/>
        <rFont val="Segoe UI Semibold"/>
        <family val="2"/>
      </rPr>
      <t>4. בהתאם להוראות המכרז, עלות הפרויקט שתוכר לבקשת מענק במכרז זה הינה עלות הרכישה וההתקנה של מערכת האגירה, לרבות רכיבי הבקרה והמדידה והתקנת המערכת, בלבד. לא יאושר מענק בגין הקמת המערכת הפוטו-וולטאית לייצור החשמל ו/או רכיביה, למעט רכיבים שיהוו חלק בלתי נפרד ממערכת האגירה.</t>
    </r>
  </si>
  <si>
    <r>
      <t xml:space="preserve">אחוז המענק המבוקש מסך ההשקעה 
</t>
    </r>
    <r>
      <rPr>
        <i/>
        <sz val="11"/>
        <rFont val="Segoe UI Semibold"/>
        <family val="2"/>
      </rPr>
      <t>(בין 1% ל-60% באחוזים שלמים)</t>
    </r>
    <r>
      <rPr>
        <sz val="11"/>
        <rFont val="Segoe UI Semibold"/>
        <family val="2"/>
      </rPr>
      <t xml:space="preserve">
</t>
    </r>
    <r>
      <rPr>
        <i/>
        <sz val="11"/>
        <color rgb="FFFF0000"/>
        <rFont val="Segoe UI Semibold"/>
        <family val="2"/>
      </rPr>
      <t>סכום המענק בפועל יחושב בהתבסס על הנמוך מבין הבאים: עלות הפרויקט על פי ההצעה, או עלות הפרויקט בפועל על פי אישור בגין הוצאות הפרויקט בפועל בהתאם לנספח הרלוונטי במכרז, או מיליון שקלים חדשים (800,000 ש"ח).</t>
    </r>
  </si>
  <si>
    <t>גודל החיבור במקום הצרכנות
[Kva]</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</si>
</sst>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1010000]d/m/yy;@"/>
    <numFmt numFmtId="165" formatCode="0.0%"/>
    <numFmt numFmtId="166" formatCode="_ * #,##0_ ;_ * \-#,##0_ ;_ * &quot;-&quot;??_ ;_ @_ "/>
    <numFmt numFmtId="167" formatCode="#,##0.0"/>
    <numFmt numFmtId="168" formatCode="&quot;₪&quot;\ #,##0.00"/>
    <numFmt numFmtId="169" formatCode="0.00000000000000"/>
  </numFmts>
  <fonts count="55">
    <font>
      <sz val="11"/>
      <color theme="1"/>
      <name val="Arial"/>
      <family val="2"/>
      <charset val="177"/>
      <scheme val="minor"/>
    </font>
    <font>
      <sz val="11"/>
      <name val="Arial"/>
      <family val="2"/>
      <scheme val="minor"/>
    </font>
    <font>
      <u/>
      <sz val="8.8000000000000007"/>
      <color theme="10"/>
      <name val="Arial"/>
      <family val="2"/>
      <charset val="177"/>
    </font>
    <font>
      <sz val="11"/>
      <color theme="1"/>
      <name val="Arial"/>
      <family val="2"/>
      <charset val="177"/>
      <scheme val="minor"/>
    </font>
    <font>
      <i/>
      <sz val="11"/>
      <name val="Arial"/>
      <family val="2"/>
      <scheme val="minor"/>
    </font>
    <font>
      <b/>
      <sz val="11"/>
      <name val="Arial"/>
      <family val="2"/>
      <scheme val="minor"/>
    </font>
    <font>
      <sz val="12"/>
      <name val="宋体"/>
      <charset val="134"/>
    </font>
    <font>
      <u/>
      <sz val="8.8000000000000007"/>
      <color indexed="12"/>
      <name val="Arial"/>
      <family val="2"/>
      <charset val="177"/>
    </font>
    <font>
      <b/>
      <u/>
      <sz val="20"/>
      <name val="Arial"/>
      <family val="2"/>
      <scheme val="minor"/>
    </font>
    <font>
      <b/>
      <sz val="12"/>
      <name val="Arial"/>
      <family val="2"/>
      <scheme val="minor"/>
    </font>
    <font>
      <sz val="12"/>
      <name val="Arial"/>
      <family val="2"/>
      <scheme val="minor"/>
    </font>
    <font>
      <b/>
      <u/>
      <sz val="11"/>
      <name val="Arial"/>
      <family val="2"/>
      <scheme val="minor"/>
    </font>
    <font>
      <sz val="14"/>
      <name val="Arial"/>
      <family val="2"/>
      <scheme val="minor"/>
    </font>
    <font>
      <b/>
      <u/>
      <sz val="14"/>
      <name val="Arial"/>
      <family val="2"/>
      <scheme val="minor"/>
    </font>
    <font>
      <i/>
      <u/>
      <sz val="11"/>
      <name val="Arial"/>
      <family val="2"/>
      <scheme val="minor"/>
    </font>
    <font>
      <i/>
      <u/>
      <sz val="11"/>
      <name val="Arial"/>
      <family val="2"/>
    </font>
    <font>
      <b/>
      <sz val="14"/>
      <name val="Arial"/>
      <family val="2"/>
      <scheme val="minor"/>
    </font>
    <font>
      <i/>
      <sz val="20"/>
      <name val="Arial"/>
      <family val="2"/>
      <scheme val="minor"/>
    </font>
    <font>
      <b/>
      <u/>
      <sz val="22"/>
      <name val="Arial"/>
      <family val="2"/>
      <scheme val="minor"/>
    </font>
    <font>
      <u/>
      <sz val="11"/>
      <name val="Arial"/>
      <family val="2"/>
      <scheme val="minor"/>
    </font>
    <font>
      <sz val="10"/>
      <name val="Arial"/>
      <family val="2"/>
      <scheme val="minor"/>
    </font>
    <font>
      <b/>
      <sz val="22"/>
      <name val="Arial"/>
      <family val="2"/>
      <scheme val="minor"/>
    </font>
    <font>
      <b/>
      <sz val="11"/>
      <color rgb="FFFF0000"/>
      <name val="Arial"/>
      <family val="2"/>
      <scheme val="minor"/>
    </font>
    <font>
      <sz val="11"/>
      <color rgb="FFFF0000"/>
      <name val="Arial"/>
      <family val="2"/>
      <scheme val="minor"/>
    </font>
    <font>
      <b/>
      <sz val="11"/>
      <color theme="1"/>
      <name val="Arial"/>
      <family val="2"/>
      <scheme val="minor"/>
    </font>
    <font>
      <sz val="8"/>
      <name val="Arial"/>
      <family val="2"/>
      <charset val="177"/>
      <scheme val="minor"/>
    </font>
    <font>
      <b/>
      <sz val="11"/>
      <name val="Segoe UI Semibold"/>
      <family val="2"/>
    </font>
    <font>
      <sz val="11"/>
      <name val="Segoe UI Semibold"/>
      <family val="2"/>
    </font>
    <font>
      <b/>
      <sz val="12"/>
      <name val="Segoe UI Semibold"/>
      <family val="2"/>
    </font>
    <font>
      <i/>
      <u/>
      <sz val="11"/>
      <name val="Segoe UI Semibold"/>
      <family val="2"/>
    </font>
    <font>
      <i/>
      <sz val="11"/>
      <name val="Segoe UI Semibold"/>
      <family val="2"/>
    </font>
    <font>
      <sz val="14"/>
      <name val="Segoe UI Semibold"/>
      <family val="2"/>
    </font>
    <font>
      <sz val="12"/>
      <name val="Segoe UI Semibold"/>
      <family val="2"/>
    </font>
    <font>
      <b/>
      <sz val="11"/>
      <color theme="6" tint="-0.499984740745262"/>
      <name val="Segoe UI Semibold"/>
      <family val="2"/>
    </font>
    <font>
      <b/>
      <sz val="18"/>
      <color theme="6" tint="-0.499984740745262"/>
      <name val="Segoe UI Semibold"/>
      <family val="2"/>
    </font>
    <font>
      <b/>
      <sz val="16"/>
      <color theme="6" tint="-0.499984740745262"/>
      <name val="Segoe UI Semibold"/>
      <family val="2"/>
    </font>
    <font>
      <b/>
      <sz val="12"/>
      <color theme="6" tint="-0.499984740745262"/>
      <name val="Segoe UI Semibold"/>
      <family val="2"/>
    </font>
    <font>
      <b/>
      <sz val="22"/>
      <color theme="6" tint="-0.499984740745262"/>
      <name val="Segoe UI Semibold"/>
      <family val="2"/>
    </font>
    <font>
      <b/>
      <u/>
      <sz val="12"/>
      <name val="Segoe UI Semibold"/>
      <family val="2"/>
    </font>
    <font>
      <i/>
      <u/>
      <sz val="12"/>
      <name val="Segoe UI Semibold"/>
      <family val="2"/>
    </font>
    <font>
      <b/>
      <i/>
      <u/>
      <sz val="12"/>
      <name val="Segoe UI Semibold"/>
      <family val="2"/>
    </font>
    <font>
      <i/>
      <sz val="12"/>
      <name val="Segoe UI Semibold"/>
      <family val="2"/>
    </font>
    <font>
      <b/>
      <sz val="14"/>
      <name val="Segoe UI Semibold"/>
      <family val="2"/>
    </font>
    <font>
      <b/>
      <u/>
      <sz val="11"/>
      <name val="Segoe UI Semibold"/>
      <family val="2"/>
    </font>
    <font>
      <i/>
      <sz val="11"/>
      <color rgb="FFFF0000"/>
      <name val="Segoe UI Semibold"/>
      <family val="2"/>
    </font>
    <font>
      <u/>
      <sz val="8.8000000000000007"/>
      <color theme="10"/>
      <name val="Segoe UI Semibold"/>
      <family val="2"/>
    </font>
    <font>
      <i/>
      <sz val="10"/>
      <name val="Segoe UI Semibold"/>
      <family val="2"/>
    </font>
    <font>
      <b/>
      <sz val="11"/>
      <color rgb="FFFF0000"/>
      <name val="Segoe UI Semibold"/>
      <family val="2"/>
    </font>
    <font>
      <b/>
      <i/>
      <sz val="11"/>
      <name val="Segoe UI Semibold"/>
      <family val="2"/>
    </font>
    <font>
      <b/>
      <u/>
      <sz val="16"/>
      <color theme="6" tint="-0.499984740745262"/>
      <name val="Segoe UI Semibold"/>
      <family val="2"/>
    </font>
    <font>
      <u/>
      <sz val="11"/>
      <name val="Segoe UI Semibold"/>
      <family val="2"/>
    </font>
    <font>
      <b/>
      <sz val="16"/>
      <color theme="1"/>
      <name val="Arial"/>
      <family val="2"/>
      <scheme val="minor"/>
    </font>
    <font>
      <b/>
      <u/>
      <sz val="14"/>
      <name val="Segoe UI Semibold"/>
      <family val="2"/>
    </font>
    <font>
      <sz val="11"/>
      <color theme="1"/>
      <name val="Segoe UI Semibold"/>
      <family val="2"/>
    </font>
    <font>
      <sz val="11"/>
      <color rgb="FFFFFF00"/>
      <name val="Segoe UI Semibold"/>
      <family val="2"/>
    </font>
  </fonts>
  <fills count="13">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599963377788628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0000"/>
        <bgColor indexed="64"/>
      </patternFill>
    </fill>
  </fills>
  <borders count="51">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indexed="64"/>
      </left>
      <right style="thin">
        <color auto="1"/>
      </right>
      <top style="thin">
        <color indexed="64"/>
      </top>
      <bottom/>
      <diagonal/>
    </border>
    <border>
      <left/>
      <right/>
      <top style="medium">
        <color indexed="64"/>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theme="6" tint="-0.499984740745262"/>
      </left>
      <right/>
      <top style="medium">
        <color theme="6" tint="-0.499984740745262"/>
      </top>
      <bottom/>
      <diagonal/>
    </border>
    <border>
      <left/>
      <right/>
      <top style="medium">
        <color theme="6" tint="-0.499984740745262"/>
      </top>
      <bottom/>
      <diagonal/>
    </border>
    <border>
      <left/>
      <right style="medium">
        <color theme="6" tint="-0.499984740745262"/>
      </right>
      <top style="medium">
        <color theme="6" tint="-0.499984740745262"/>
      </top>
      <bottom/>
      <diagonal/>
    </border>
    <border>
      <left style="medium">
        <color theme="6" tint="-0.499984740745262"/>
      </left>
      <right/>
      <top/>
      <bottom/>
      <diagonal/>
    </border>
    <border>
      <left/>
      <right style="medium">
        <color theme="6" tint="-0.499984740745262"/>
      </right>
      <top/>
      <bottom/>
      <diagonal/>
    </border>
    <border>
      <left style="medium">
        <color theme="6" tint="-0.499984740745262"/>
      </left>
      <right/>
      <top/>
      <bottom style="medium">
        <color theme="6" tint="-0.499984740745262"/>
      </bottom>
      <diagonal/>
    </border>
    <border>
      <left/>
      <right/>
      <top/>
      <bottom style="medium">
        <color theme="6" tint="-0.499984740745262"/>
      </bottom>
      <diagonal/>
    </border>
    <border>
      <left/>
      <right style="medium">
        <color theme="6" tint="-0.499984740745262"/>
      </right>
      <top/>
      <bottom style="medium">
        <color theme="6" tint="-0.499984740745262"/>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style="thin">
        <color theme="1" tint="0.249977111117893"/>
      </bottom>
      <diagonal/>
    </border>
    <border>
      <left style="thin">
        <color theme="1" tint="0.249977111117893"/>
      </left>
      <right/>
      <top/>
      <bottom/>
      <diagonal/>
    </border>
    <border>
      <left style="thin">
        <color theme="1" tint="0.249977111117893"/>
      </left>
      <right style="thin">
        <color theme="1" tint="0.249977111117893"/>
      </right>
      <top/>
      <bottom/>
      <diagonal/>
    </border>
    <border>
      <left/>
      <right style="thin">
        <color theme="1" tint="0.249977111117893"/>
      </right>
      <top style="thin">
        <color theme="1" tint="0.249977111117893"/>
      </top>
      <bottom style="thin">
        <color theme="1" tint="0.249977111117893"/>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diagonal/>
    </border>
    <border>
      <left style="thin">
        <color theme="1" tint="0.14999847407452621"/>
      </left>
      <right style="thin">
        <color theme="1" tint="0.14999847407452621"/>
      </right>
      <top/>
      <bottom style="thin">
        <color theme="1" tint="0.14999847407452621"/>
      </bottom>
      <diagonal/>
    </border>
    <border>
      <left style="thin">
        <color theme="1" tint="0.14999847407452621"/>
      </left>
      <right/>
      <top/>
      <bottom/>
      <diagonal/>
    </border>
    <border>
      <left/>
      <right style="thin">
        <color theme="1" tint="0.14999847407452621"/>
      </right>
      <top/>
      <bottom/>
      <diagonal/>
    </border>
    <border>
      <left style="thin">
        <color theme="1" tint="0.14999847407452621"/>
      </left>
      <right/>
      <top style="thin">
        <color theme="1" tint="0.14999847407452621"/>
      </top>
      <bottom style="thin">
        <color theme="1" tint="0.14999847407452621"/>
      </bottom>
      <diagonal/>
    </border>
    <border>
      <left/>
      <right style="thin">
        <color theme="1" tint="0.14999847407452621"/>
      </right>
      <top style="thin">
        <color theme="1" tint="0.14999847407452621"/>
      </top>
      <bottom/>
      <diagonal/>
    </border>
    <border>
      <left/>
      <right style="thin">
        <color theme="1" tint="0.14999847407452621"/>
      </right>
      <top/>
      <bottom style="thin">
        <color theme="1" tint="0.14999847407452621"/>
      </bottom>
      <diagonal/>
    </border>
    <border>
      <left style="thin">
        <color theme="1" tint="0.14999847407452621"/>
      </left>
      <right/>
      <top/>
      <bottom style="thin">
        <color theme="1" tint="0.14999847407452621"/>
      </bottom>
      <diagonal/>
    </border>
  </borders>
  <cellStyleXfs count="34">
    <xf numFmtId="0" fontId="0" fillId="0" borderId="0"/>
    <xf numFmtId="0" fontId="2" fillId="0" borderId="0" applyNumberFormat="0" applyFill="0" applyBorder="0" applyAlignment="0" applyProtection="0">
      <alignment vertical="top"/>
      <protection locked="0"/>
    </xf>
    <xf numFmtId="43" fontId="3" fillId="0" borderId="0" applyFont="0" applyFill="0" applyBorder="0" applyAlignment="0" applyProtection="0"/>
    <xf numFmtId="164" fontId="3" fillId="0" borderId="0"/>
    <xf numFmtId="164" fontId="2" fillId="0" borderId="0" applyNumberFormat="0" applyFill="0" applyBorder="0" applyAlignment="0" applyProtection="0">
      <alignment vertical="top"/>
      <protection locked="0"/>
    </xf>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6" fillId="0" borderId="0"/>
    <xf numFmtId="0" fontId="7" fillId="0" borderId="0" applyNumberFormat="0" applyFill="0" applyBorder="0" applyAlignment="0" applyProtection="0">
      <alignment vertical="top"/>
      <protection locked="0"/>
    </xf>
    <xf numFmtId="9" fontId="3" fillId="0" borderId="0" applyFont="0" applyFill="0" applyBorder="0" applyAlignment="0" applyProtection="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cellStyleXfs>
  <cellXfs count="530">
    <xf numFmtId="0" fontId="0" fillId="0" borderId="0" xfId="0"/>
    <xf numFmtId="0" fontId="1" fillId="4" borderId="1" xfId="0" applyFont="1" applyFill="1" applyBorder="1" applyAlignment="1" applyProtection="1">
      <alignment vertical="top" wrapText="1"/>
      <protection locked="0"/>
    </xf>
    <xf numFmtId="0" fontId="1" fillId="3" borderId="0" xfId="8" applyNumberFormat="1" applyFont="1" applyFill="1" applyBorder="1" applyAlignment="1" applyProtection="1">
      <alignment vertical="top"/>
    </xf>
    <xf numFmtId="0" fontId="5" fillId="3" borderId="0" xfId="8" applyNumberFormat="1" applyFont="1" applyFill="1" applyBorder="1" applyAlignment="1" applyProtection="1">
      <alignment vertical="top"/>
    </xf>
    <xf numFmtId="0" fontId="4" fillId="3" borderId="0" xfId="8" applyNumberFormat="1" applyFont="1" applyFill="1" applyBorder="1" applyAlignment="1" applyProtection="1">
      <alignment vertical="top" wrapText="1"/>
    </xf>
    <xf numFmtId="0" fontId="1" fillId="3" borderId="0" xfId="8" applyNumberFormat="1" applyFont="1" applyFill="1" applyBorder="1" applyAlignment="1" applyProtection="1">
      <alignment vertical="top" wrapText="1"/>
    </xf>
    <xf numFmtId="0" fontId="5" fillId="3" borderId="0" xfId="8" applyNumberFormat="1" applyFont="1" applyFill="1" applyAlignment="1" applyProtection="1">
      <alignment horizontal="right" vertical="top" wrapText="1"/>
    </xf>
    <xf numFmtId="0" fontId="5" fillId="3" borderId="0" xfId="8" applyNumberFormat="1" applyFont="1" applyFill="1" applyBorder="1" applyAlignment="1" applyProtection="1">
      <alignment horizontal="right" vertical="top" wrapText="1"/>
    </xf>
    <xf numFmtId="0" fontId="1" fillId="2" borderId="0" xfId="0" applyFont="1" applyFill="1" applyAlignment="1" applyProtection="1">
      <alignment vertical="top"/>
    </xf>
    <xf numFmtId="0" fontId="8" fillId="2" borderId="0" xfId="0" applyFont="1" applyFill="1" applyAlignment="1" applyProtection="1">
      <alignment vertical="top" wrapText="1"/>
    </xf>
    <xf numFmtId="0" fontId="10" fillId="2" borderId="0" xfId="0" applyFont="1" applyFill="1" applyAlignment="1" applyProtection="1">
      <alignment wrapText="1"/>
    </xf>
    <xf numFmtId="0" fontId="16" fillId="3" borderId="0" xfId="0" applyNumberFormat="1" applyFont="1" applyFill="1" applyAlignment="1" applyProtection="1">
      <alignment vertical="center"/>
    </xf>
    <xf numFmtId="0" fontId="12" fillId="2" borderId="0" xfId="0" applyFont="1" applyFill="1" applyBorder="1" applyAlignment="1" applyProtection="1">
      <alignment vertical="top"/>
    </xf>
    <xf numFmtId="0" fontId="12" fillId="2" borderId="0" xfId="0" applyFont="1" applyFill="1" applyBorder="1" applyAlignment="1" applyProtection="1">
      <alignment horizontal="right" vertical="top"/>
    </xf>
    <xf numFmtId="0" fontId="1" fillId="3" borderId="0" xfId="0" applyFont="1" applyFill="1" applyAlignment="1" applyProtection="1">
      <alignment vertical="top"/>
    </xf>
    <xf numFmtId="0" fontId="12" fillId="3" borderId="0" xfId="0" applyFont="1" applyFill="1" applyBorder="1" applyAlignment="1" applyProtection="1">
      <alignment vertical="top"/>
    </xf>
    <xf numFmtId="0" fontId="1" fillId="3" borderId="0" xfId="0" applyFont="1" applyFill="1" applyBorder="1" applyAlignment="1" applyProtection="1">
      <alignment vertical="top"/>
    </xf>
    <xf numFmtId="0" fontId="5" fillId="3" borderId="0" xfId="0" applyFont="1" applyFill="1" applyAlignment="1" applyProtection="1">
      <alignment vertical="top"/>
    </xf>
    <xf numFmtId="0" fontId="1" fillId="3" borderId="0" xfId="0" applyFont="1" applyFill="1" applyBorder="1" applyAlignment="1" applyProtection="1">
      <alignment horizontal="right" vertical="top"/>
    </xf>
    <xf numFmtId="0" fontId="1" fillId="0" borderId="0" xfId="0" applyFont="1" applyAlignment="1" applyProtection="1">
      <alignment vertical="top"/>
    </xf>
    <xf numFmtId="0" fontId="1" fillId="2" borderId="0" xfId="0" applyFont="1" applyFill="1" applyAlignment="1" applyProtection="1">
      <alignment horizontal="right" vertical="top"/>
    </xf>
    <xf numFmtId="0" fontId="11" fillId="3" borderId="0" xfId="0" applyFont="1" applyFill="1" applyAlignment="1" applyProtection="1">
      <alignment vertical="top"/>
    </xf>
    <xf numFmtId="0" fontId="1" fillId="3" borderId="0" xfId="0" applyFont="1" applyFill="1" applyAlignment="1" applyProtection="1">
      <alignment horizontal="right" vertical="top"/>
    </xf>
    <xf numFmtId="0" fontId="1" fillId="3" borderId="1" xfId="0" applyFont="1" applyFill="1" applyBorder="1" applyAlignment="1" applyProtection="1">
      <alignment horizontal="center" vertical="top"/>
    </xf>
    <xf numFmtId="0" fontId="1" fillId="4" borderId="1" xfId="0" applyFont="1" applyFill="1" applyBorder="1" applyAlignment="1" applyProtection="1">
      <alignment vertical="top"/>
    </xf>
    <xf numFmtId="0" fontId="1" fillId="5" borderId="2" xfId="0" applyFont="1" applyFill="1" applyBorder="1" applyAlignment="1" applyProtection="1">
      <alignment vertical="top"/>
    </xf>
    <xf numFmtId="0" fontId="13" fillId="2" borderId="0" xfId="0" applyFont="1" applyFill="1" applyBorder="1" applyAlignment="1" applyProtection="1">
      <alignment vertical="top"/>
    </xf>
    <xf numFmtId="0" fontId="15" fillId="3" borderId="0" xfId="0" applyFont="1" applyFill="1" applyAlignment="1" applyProtection="1">
      <alignment horizontal="right" readingOrder="2"/>
    </xf>
    <xf numFmtId="0" fontId="5" fillId="3" borderId="0" xfId="0" applyFont="1" applyFill="1" applyBorder="1" applyAlignment="1" applyProtection="1">
      <alignment vertical="top"/>
    </xf>
    <xf numFmtId="0" fontId="1" fillId="3" borderId="1" xfId="0" applyFont="1" applyFill="1" applyBorder="1" applyAlignment="1" applyProtection="1">
      <alignment vertical="top" wrapText="1"/>
    </xf>
    <xf numFmtId="0" fontId="1" fillId="3" borderId="1" xfId="0" applyFont="1" applyFill="1" applyBorder="1" applyAlignment="1" applyProtection="1">
      <alignment vertical="top"/>
    </xf>
    <xf numFmtId="0" fontId="5" fillId="0" borderId="0" xfId="0" applyFont="1" applyFill="1" applyProtection="1"/>
    <xf numFmtId="0" fontId="4" fillId="3" borderId="0" xfId="0" applyFont="1" applyFill="1" applyBorder="1" applyAlignment="1" applyProtection="1">
      <alignment horizontal="right" vertical="top"/>
    </xf>
    <xf numFmtId="0" fontId="5" fillId="0" borderId="4" xfId="0" applyFont="1" applyFill="1" applyBorder="1" applyAlignment="1" applyProtection="1">
      <alignment horizontal="center" vertical="top"/>
    </xf>
    <xf numFmtId="0" fontId="5" fillId="0" borderId="4" xfId="0" applyFont="1" applyFill="1" applyBorder="1" applyAlignment="1" applyProtection="1">
      <alignment horizontal="center" vertical="top" wrapText="1"/>
    </xf>
    <xf numFmtId="0" fontId="5" fillId="3" borderId="10" xfId="0" applyFont="1" applyFill="1" applyBorder="1" applyAlignment="1" applyProtection="1">
      <alignment horizontal="center" vertical="top"/>
    </xf>
    <xf numFmtId="0" fontId="1" fillId="2" borderId="4" xfId="0" applyFont="1" applyFill="1" applyBorder="1" applyProtection="1"/>
    <xf numFmtId="0" fontId="5" fillId="3" borderId="0" xfId="0" applyFont="1" applyFill="1" applyBorder="1" applyAlignment="1" applyProtection="1">
      <alignment horizontal="right" vertical="top"/>
    </xf>
    <xf numFmtId="0" fontId="1" fillId="3" borderId="0" xfId="0" applyFont="1" applyFill="1" applyAlignment="1" applyProtection="1">
      <alignment vertical="top" wrapText="1"/>
    </xf>
    <xf numFmtId="0" fontId="1" fillId="4" borderId="2" xfId="0" applyFont="1" applyFill="1" applyBorder="1" applyAlignment="1" applyProtection="1">
      <alignment vertical="top" wrapText="1"/>
      <protection locked="0"/>
    </xf>
    <xf numFmtId="0" fontId="1" fillId="4" borderId="4" xfId="0" applyFont="1" applyFill="1" applyBorder="1" applyAlignment="1" applyProtection="1">
      <alignment vertical="top" wrapText="1"/>
      <protection locked="0"/>
    </xf>
    <xf numFmtId="167" fontId="1" fillId="5" borderId="8" xfId="0" applyNumberFormat="1" applyFont="1" applyFill="1" applyBorder="1" applyAlignment="1" applyProtection="1">
      <alignment horizontal="center" vertical="center" wrapText="1"/>
    </xf>
    <xf numFmtId="0" fontId="5" fillId="3" borderId="0" xfId="0" applyFont="1" applyFill="1" applyBorder="1" applyAlignment="1" applyProtection="1">
      <alignment horizontal="right" vertical="top" wrapText="1"/>
    </xf>
    <xf numFmtId="0" fontId="4" fillId="3" borderId="0" xfId="0" applyFont="1" applyFill="1" applyAlignment="1" applyProtection="1">
      <alignment vertical="top"/>
    </xf>
    <xf numFmtId="0" fontId="1" fillId="4" borderId="2" xfId="0" applyFont="1" applyFill="1" applyBorder="1" applyAlignment="1" applyProtection="1">
      <alignment vertical="top"/>
      <protection locked="0"/>
    </xf>
    <xf numFmtId="1" fontId="5" fillId="3" borderId="7" xfId="0" applyNumberFormat="1" applyFont="1" applyFill="1" applyBorder="1" applyAlignment="1" applyProtection="1">
      <alignment horizontal="right" vertical="top" wrapText="1"/>
    </xf>
    <xf numFmtId="1" fontId="11" fillId="3" borderId="0" xfId="0" applyNumberFormat="1" applyFont="1" applyFill="1" applyBorder="1" applyAlignment="1" applyProtection="1">
      <alignment horizontal="right" vertical="top" wrapText="1"/>
    </xf>
    <xf numFmtId="0" fontId="1" fillId="3" borderId="0" xfId="0" applyFont="1" applyFill="1" applyBorder="1" applyAlignment="1" applyProtection="1">
      <alignment vertical="top" wrapText="1"/>
    </xf>
    <xf numFmtId="0" fontId="5" fillId="3" borderId="0" xfId="0" applyFont="1" applyFill="1" applyAlignment="1" applyProtection="1">
      <alignment vertical="center"/>
    </xf>
    <xf numFmtId="0" fontId="1" fillId="3" borderId="2" xfId="0" applyFont="1" applyFill="1" applyBorder="1" applyAlignment="1" applyProtection="1">
      <alignment vertical="top" wrapText="1"/>
    </xf>
    <xf numFmtId="0" fontId="1" fillId="3" borderId="0" xfId="0" applyFont="1" applyFill="1" applyProtection="1"/>
    <xf numFmtId="0" fontId="1" fillId="3" borderId="12" xfId="0" applyFont="1" applyFill="1" applyBorder="1" applyAlignment="1" applyProtection="1">
      <alignment vertical="top"/>
    </xf>
    <xf numFmtId="0" fontId="1" fillId="3" borderId="12" xfId="0" applyFont="1" applyFill="1" applyBorder="1" applyAlignment="1" applyProtection="1">
      <alignment horizontal="right" vertical="top"/>
    </xf>
    <xf numFmtId="0" fontId="1" fillId="4" borderId="1" xfId="8" applyNumberFormat="1" applyFont="1" applyFill="1" applyBorder="1" applyAlignment="1" applyProtection="1">
      <alignment vertical="top"/>
      <protection locked="0"/>
    </xf>
    <xf numFmtId="0" fontId="12" fillId="2" borderId="0" xfId="11" applyNumberFormat="1" applyFont="1" applyFill="1" applyBorder="1" applyAlignment="1" applyProtection="1">
      <alignment vertical="top"/>
    </xf>
    <xf numFmtId="0" fontId="13" fillId="2" borderId="0" xfId="11" applyNumberFormat="1" applyFont="1" applyFill="1" applyBorder="1" applyAlignment="1" applyProtection="1">
      <alignment vertical="top"/>
    </xf>
    <xf numFmtId="0" fontId="1" fillId="3" borderId="0" xfId="8" applyNumberFormat="1" applyFont="1" applyFill="1" applyAlignment="1" applyProtection="1">
      <alignment vertical="top"/>
    </xf>
    <xf numFmtId="0" fontId="5" fillId="3" borderId="1" xfId="8" applyNumberFormat="1" applyFont="1" applyFill="1" applyBorder="1" applyAlignment="1" applyProtection="1">
      <alignment vertical="top"/>
    </xf>
    <xf numFmtId="0" fontId="4" fillId="3" borderId="0" xfId="8" applyNumberFormat="1" applyFont="1" applyFill="1" applyAlignment="1" applyProtection="1">
      <alignment vertical="top"/>
    </xf>
    <xf numFmtId="0" fontId="4" fillId="3" borderId="0" xfId="8" applyNumberFormat="1" applyFont="1" applyFill="1" applyBorder="1" applyAlignment="1" applyProtection="1">
      <alignment vertical="top"/>
    </xf>
    <xf numFmtId="0" fontId="1" fillId="3" borderId="1" xfId="8" applyNumberFormat="1" applyFont="1" applyFill="1" applyBorder="1" applyAlignment="1" applyProtection="1">
      <alignment vertical="top" wrapText="1"/>
    </xf>
    <xf numFmtId="0" fontId="1" fillId="3" borderId="1" xfId="8" applyNumberFormat="1" applyFont="1" applyFill="1" applyBorder="1" applyAlignment="1" applyProtection="1">
      <alignment vertical="top"/>
    </xf>
    <xf numFmtId="0" fontId="1" fillId="3" borderId="0" xfId="8" applyNumberFormat="1" applyFont="1" applyFill="1" applyBorder="1" applyAlignment="1" applyProtection="1">
      <alignment horizontal="right" vertical="top"/>
    </xf>
    <xf numFmtId="0" fontId="1" fillId="0" borderId="1" xfId="8" applyNumberFormat="1" applyFont="1" applyFill="1" applyBorder="1" applyAlignment="1" applyProtection="1">
      <alignment horizontal="right" vertical="top"/>
    </xf>
    <xf numFmtId="0" fontId="1" fillId="4" borderId="1" xfId="8" applyNumberFormat="1" applyFont="1" applyFill="1" applyBorder="1" applyAlignment="1" applyProtection="1">
      <alignment vertical="top" wrapText="1"/>
      <protection locked="0"/>
    </xf>
    <xf numFmtId="0" fontId="1" fillId="3" borderId="0" xfId="8" applyNumberFormat="1" applyFont="1" applyFill="1" applyAlignment="1" applyProtection="1">
      <alignment horizontal="right" vertical="top"/>
    </xf>
    <xf numFmtId="164" fontId="1" fillId="3" borderId="0" xfId="8" applyFont="1" applyFill="1" applyBorder="1" applyProtection="1"/>
    <xf numFmtId="0" fontId="1" fillId="3" borderId="3" xfId="8" applyNumberFormat="1" applyFont="1" applyFill="1" applyBorder="1" applyAlignment="1" applyProtection="1">
      <alignment vertical="top"/>
    </xf>
    <xf numFmtId="0" fontId="1" fillId="3" borderId="1" xfId="8" applyNumberFormat="1" applyFont="1" applyFill="1" applyBorder="1" applyAlignment="1" applyProtection="1">
      <alignment horizontal="right" vertical="top"/>
    </xf>
    <xf numFmtId="0" fontId="5" fillId="3" borderId="1"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left" vertical="top" wrapText="1"/>
    </xf>
    <xf numFmtId="0" fontId="12" fillId="2" borderId="0" xfId="8" applyNumberFormat="1" applyFont="1" applyFill="1" applyBorder="1" applyAlignment="1" applyProtection="1">
      <alignment vertical="top"/>
    </xf>
    <xf numFmtId="0" fontId="13" fillId="2" borderId="0" xfId="8" applyNumberFormat="1" applyFont="1" applyFill="1" applyBorder="1" applyAlignment="1" applyProtection="1">
      <alignment vertical="top"/>
    </xf>
    <xf numFmtId="164" fontId="18" fillId="9" borderId="0" xfId="8" applyFont="1" applyFill="1" applyProtection="1"/>
    <xf numFmtId="0" fontId="5" fillId="3" borderId="1"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right"/>
    </xf>
    <xf numFmtId="164" fontId="1" fillId="3" borderId="0" xfId="8" applyFont="1" applyFill="1" applyProtection="1"/>
    <xf numFmtId="0" fontId="4" fillId="3" borderId="0" xfId="8" applyNumberFormat="1" applyFont="1" applyFill="1" applyAlignment="1" applyProtection="1">
      <alignment horizontal="right" vertical="top" wrapText="1"/>
    </xf>
    <xf numFmtId="0" fontId="1" fillId="3" borderId="1" xfId="8" applyNumberFormat="1" applyFont="1" applyFill="1" applyBorder="1" applyAlignment="1" applyProtection="1">
      <alignment horizontal="right" vertical="top" wrapText="1"/>
    </xf>
    <xf numFmtId="0" fontId="5" fillId="3" borderId="1" xfId="8" applyNumberFormat="1" applyFont="1" applyFill="1" applyBorder="1" applyAlignment="1" applyProtection="1">
      <alignment horizontal="right" vertical="top"/>
    </xf>
    <xf numFmtId="0" fontId="1" fillId="3" borderId="0" xfId="8" applyNumberFormat="1" applyFont="1" applyFill="1" applyBorder="1" applyAlignment="1" applyProtection="1"/>
    <xf numFmtId="0" fontId="1" fillId="3" borderId="0" xfId="8" applyNumberFormat="1" applyFont="1" applyFill="1" applyAlignment="1" applyProtection="1"/>
    <xf numFmtId="0" fontId="1" fillId="3" borderId="0" xfId="8" applyNumberFormat="1" applyFont="1" applyFill="1" applyAlignment="1" applyProtection="1">
      <alignment wrapText="1"/>
    </xf>
    <xf numFmtId="0" fontId="4" fillId="3" borderId="2" xfId="8" applyNumberFormat="1" applyFont="1" applyFill="1" applyBorder="1" applyAlignment="1" applyProtection="1">
      <alignment vertical="top" wrapText="1"/>
    </xf>
    <xf numFmtId="0" fontId="4" fillId="3" borderId="3" xfId="8" applyNumberFormat="1" applyFont="1" applyFill="1" applyBorder="1" applyAlignment="1" applyProtection="1">
      <alignment vertical="top" wrapText="1"/>
    </xf>
    <xf numFmtId="0" fontId="5" fillId="3" borderId="20"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center" vertical="center" wrapText="1"/>
    </xf>
    <xf numFmtId="9" fontId="1" fillId="3" borderId="0" xfId="8" applyNumberFormat="1" applyFont="1" applyFill="1" applyBorder="1" applyAlignment="1" applyProtection="1">
      <alignment horizontal="center" vertical="center" wrapText="1"/>
    </xf>
    <xf numFmtId="0" fontId="1" fillId="9" borderId="0" xfId="8" applyNumberFormat="1" applyFont="1" applyFill="1" applyAlignment="1" applyProtection="1">
      <alignment vertical="top"/>
    </xf>
    <xf numFmtId="0" fontId="11" fillId="9" borderId="0" xfId="8" applyNumberFormat="1" applyFont="1" applyFill="1" applyAlignment="1" applyProtection="1">
      <alignment vertical="top"/>
    </xf>
    <xf numFmtId="0" fontId="1" fillId="9" borderId="0" xfId="8" applyNumberFormat="1" applyFont="1" applyFill="1" applyBorder="1" applyAlignment="1" applyProtection="1">
      <alignment vertical="top"/>
    </xf>
    <xf numFmtId="164" fontId="1" fillId="9" borderId="0" xfId="8" applyFont="1" applyFill="1" applyProtection="1"/>
    <xf numFmtId="0" fontId="1" fillId="9" borderId="0" xfId="0" applyFont="1" applyFill="1" applyAlignment="1" applyProtection="1">
      <alignment vertical="top"/>
    </xf>
    <xf numFmtId="164" fontId="5" fillId="3" borderId="0" xfId="8" applyFont="1" applyFill="1" applyAlignment="1" applyProtection="1">
      <alignment horizontal="right" wrapText="1"/>
    </xf>
    <xf numFmtId="0" fontId="11" fillId="3" borderId="0" xfId="8" applyNumberFormat="1" applyFont="1" applyFill="1" applyAlignment="1" applyProtection="1">
      <alignment vertical="top"/>
    </xf>
    <xf numFmtId="164" fontId="1" fillId="3" borderId="0" xfId="8" applyFont="1" applyFill="1" applyAlignment="1" applyProtection="1">
      <alignment horizontal="right" wrapText="1"/>
    </xf>
    <xf numFmtId="0" fontId="1" fillId="0" borderId="0" xfId="0" applyFont="1" applyProtection="1"/>
    <xf numFmtId="0" fontId="5" fillId="3" borderId="10" xfId="0" applyFont="1" applyFill="1" applyBorder="1" applyAlignment="1" applyProtection="1">
      <alignment vertical="top" wrapText="1"/>
    </xf>
    <xf numFmtId="0" fontId="5" fillId="3" borderId="10" xfId="0" applyFont="1" applyFill="1" applyBorder="1" applyAlignment="1" applyProtection="1">
      <alignment horizontal="center" vertical="top" wrapText="1"/>
    </xf>
    <xf numFmtId="0" fontId="1" fillId="0" borderId="10" xfId="0" applyFont="1" applyFill="1" applyBorder="1" applyAlignment="1" applyProtection="1">
      <alignment vertical="top"/>
    </xf>
    <xf numFmtId="0" fontId="1" fillId="8" borderId="4" xfId="0" applyFont="1" applyFill="1" applyBorder="1" applyAlignment="1" applyProtection="1">
      <alignment vertical="top"/>
      <protection locked="0"/>
    </xf>
    <xf numFmtId="0" fontId="1" fillId="0" borderId="9" xfId="0" applyFont="1" applyFill="1" applyBorder="1" applyAlignment="1" applyProtection="1">
      <alignment vertical="top"/>
    </xf>
    <xf numFmtId="0" fontId="1" fillId="0" borderId="5" xfId="0" applyFont="1" applyFill="1" applyBorder="1" applyAlignment="1" applyProtection="1">
      <alignment vertical="top"/>
    </xf>
    <xf numFmtId="167" fontId="1" fillId="5" borderId="14" xfId="2" applyNumberFormat="1" applyFont="1" applyFill="1" applyBorder="1" applyAlignment="1" applyProtection="1">
      <alignment horizontal="center" vertical="center" wrapText="1"/>
    </xf>
    <xf numFmtId="1" fontId="11" fillId="3" borderId="0" xfId="0" applyNumberFormat="1" applyFont="1" applyFill="1" applyBorder="1" applyAlignment="1" applyProtection="1">
      <alignment horizontal="right" vertical="center" wrapText="1"/>
    </xf>
    <xf numFmtId="164" fontId="18" fillId="3" borderId="0" xfId="8" applyFont="1" applyFill="1" applyProtection="1"/>
    <xf numFmtId="0" fontId="1" fillId="3" borderId="1" xfId="18" applyNumberFormat="1" applyFont="1" applyFill="1" applyBorder="1" applyAlignment="1" applyProtection="1">
      <alignment vertical="top"/>
    </xf>
    <xf numFmtId="0" fontId="1" fillId="3" borderId="0" xfId="18" applyNumberFormat="1" applyFont="1" applyFill="1" applyBorder="1" applyAlignment="1" applyProtection="1">
      <alignment vertical="top"/>
    </xf>
    <xf numFmtId="0" fontId="12" fillId="3" borderId="0" xfId="18" applyNumberFormat="1" applyFont="1" applyFill="1" applyBorder="1" applyAlignment="1" applyProtection="1">
      <alignment vertical="top"/>
    </xf>
    <xf numFmtId="164" fontId="1" fillId="3" borderId="0" xfId="18" applyFont="1" applyFill="1" applyBorder="1" applyProtection="1"/>
    <xf numFmtId="0" fontId="5" fillId="3" borderId="17" xfId="18" applyNumberFormat="1" applyFont="1" applyFill="1" applyBorder="1" applyAlignment="1" applyProtection="1">
      <alignment vertical="top" wrapText="1"/>
    </xf>
    <xf numFmtId="0" fontId="1" fillId="3" borderId="18" xfId="18" applyNumberFormat="1" applyFont="1" applyFill="1" applyBorder="1" applyAlignment="1" applyProtection="1"/>
    <xf numFmtId="0" fontId="1" fillId="3" borderId="22" xfId="18" applyNumberFormat="1" applyFont="1" applyFill="1" applyBorder="1" applyAlignment="1" applyProtection="1">
      <alignment vertical="top" wrapText="1"/>
    </xf>
    <xf numFmtId="0" fontId="1" fillId="3" borderId="18" xfId="18" applyNumberFormat="1" applyFont="1" applyFill="1" applyBorder="1" applyAlignment="1" applyProtection="1">
      <alignment vertical="top"/>
    </xf>
    <xf numFmtId="0" fontId="1" fillId="3" borderId="19" xfId="18" applyNumberFormat="1" applyFont="1" applyFill="1" applyBorder="1" applyAlignment="1" applyProtection="1">
      <alignment vertical="top"/>
    </xf>
    <xf numFmtId="167" fontId="1" fillId="5" borderId="13" xfId="18" applyNumberFormat="1" applyFont="1" applyFill="1" applyBorder="1" applyAlignment="1" applyProtection="1">
      <alignment horizontal="center" vertical="center" wrapText="1"/>
    </xf>
    <xf numFmtId="0" fontId="1" fillId="6" borderId="21" xfId="18" applyNumberFormat="1" applyFont="1" applyFill="1" applyBorder="1" applyAlignment="1" applyProtection="1">
      <alignment vertical="top"/>
      <protection locked="0"/>
    </xf>
    <xf numFmtId="0" fontId="1" fillId="0" borderId="17" xfId="8" applyNumberFormat="1" applyFont="1" applyFill="1" applyBorder="1" applyAlignment="1" applyProtection="1">
      <alignment vertical="top"/>
    </xf>
    <xf numFmtId="0" fontId="1" fillId="0" borderId="18" xfId="8" applyNumberFormat="1" applyFont="1" applyFill="1" applyBorder="1" applyAlignment="1" applyProtection="1">
      <alignment vertical="top"/>
    </xf>
    <xf numFmtId="0" fontId="1" fillId="0" borderId="18" xfId="8" applyNumberFormat="1" applyFont="1" applyFill="1" applyBorder="1" applyAlignment="1" applyProtection="1">
      <alignment vertical="top" wrapText="1"/>
    </xf>
    <xf numFmtId="0" fontId="1" fillId="0" borderId="19" xfId="8" applyNumberFormat="1" applyFont="1" applyFill="1" applyBorder="1" applyAlignment="1" applyProtection="1">
      <alignment vertical="top"/>
    </xf>
    <xf numFmtId="0" fontId="1" fillId="3" borderId="0" xfId="0" applyFont="1" applyFill="1" applyAlignment="1" applyProtection="1">
      <alignment horizontal="right"/>
    </xf>
    <xf numFmtId="20" fontId="1" fillId="3" borderId="0" xfId="0" applyNumberFormat="1" applyFont="1" applyFill="1" applyBorder="1" applyAlignment="1" applyProtection="1">
      <alignment horizontal="right" vertical="top"/>
    </xf>
    <xf numFmtId="0" fontId="1" fillId="4" borderId="5" xfId="0" applyFont="1" applyFill="1" applyBorder="1" applyAlignment="1" applyProtection="1">
      <alignment vertical="top" wrapText="1"/>
      <protection locked="0"/>
    </xf>
    <xf numFmtId="167" fontId="1" fillId="5" borderId="6" xfId="8" applyNumberFormat="1" applyFont="1" applyFill="1" applyBorder="1" applyAlignment="1" applyProtection="1">
      <alignment horizontal="center" vertical="top" wrapText="1"/>
    </xf>
    <xf numFmtId="0" fontId="12" fillId="2" borderId="0" xfId="11" applyNumberFormat="1" applyFont="1" applyFill="1" applyBorder="1" applyAlignment="1" applyProtection="1">
      <alignment horizontal="right" vertical="top"/>
    </xf>
    <xf numFmtId="0" fontId="12" fillId="2" borderId="0" xfId="8" applyNumberFormat="1" applyFont="1" applyFill="1" applyBorder="1" applyAlignment="1" applyProtection="1">
      <alignment horizontal="right" vertical="top"/>
    </xf>
    <xf numFmtId="0" fontId="1" fillId="9" borderId="0" xfId="8" applyNumberFormat="1" applyFont="1" applyFill="1" applyAlignment="1" applyProtection="1">
      <alignment horizontal="right"/>
    </xf>
    <xf numFmtId="0" fontId="5" fillId="3" borderId="20" xfId="18" applyNumberFormat="1" applyFont="1" applyFill="1" applyBorder="1" applyAlignment="1" applyProtection="1">
      <alignment vertical="top"/>
    </xf>
    <xf numFmtId="0" fontId="1" fillId="3" borderId="0" xfId="0" applyFont="1" applyFill="1" applyAlignment="1" applyProtection="1">
      <alignment horizontal="center" vertical="center"/>
    </xf>
    <xf numFmtId="0" fontId="1" fillId="3" borderId="0" xfId="0" applyFont="1" applyFill="1" applyAlignment="1" applyProtection="1">
      <alignment vertical="center"/>
    </xf>
    <xf numFmtId="0" fontId="1" fillId="3"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1" fontId="5" fillId="3" borderId="11" xfId="0" applyNumberFormat="1" applyFont="1" applyFill="1" applyBorder="1" applyAlignment="1" applyProtection="1">
      <alignment horizontal="right" vertical="top" wrapText="1"/>
    </xf>
    <xf numFmtId="14" fontId="1" fillId="5" borderId="6" xfId="8" applyNumberFormat="1" applyFont="1" applyFill="1" applyBorder="1" applyAlignment="1" applyProtection="1">
      <alignment horizontal="center" vertical="top" wrapText="1"/>
    </xf>
    <xf numFmtId="0" fontId="1" fillId="3" borderId="2" xfId="18" applyNumberFormat="1" applyFont="1" applyFill="1" applyBorder="1" applyAlignment="1" applyProtection="1">
      <alignment horizontal="right" vertical="top" wrapText="1"/>
    </xf>
    <xf numFmtId="0" fontId="4" fillId="3" borderId="0" xfId="18" applyNumberFormat="1" applyFont="1" applyFill="1" applyBorder="1" applyAlignment="1" applyProtection="1">
      <alignment vertical="top" wrapText="1"/>
    </xf>
    <xf numFmtId="164" fontId="21" fillId="9" borderId="0" xfId="8" applyFont="1" applyFill="1" applyAlignment="1" applyProtection="1">
      <alignment horizontal="right" wrapText="1"/>
    </xf>
    <xf numFmtId="3" fontId="1" fillId="3" borderId="0" xfId="26" applyNumberFormat="1" applyFont="1" applyFill="1" applyBorder="1" applyAlignment="1" applyProtection="1">
      <alignment horizontal="right" vertical="top"/>
    </xf>
    <xf numFmtId="3" fontId="1" fillId="3" borderId="0" xfId="26" applyNumberFormat="1" applyFont="1" applyFill="1" applyBorder="1" applyAlignment="1" applyProtection="1">
      <alignment vertical="top"/>
    </xf>
    <xf numFmtId="0" fontId="4" fillId="3" borderId="0" xfId="0" applyFont="1" applyFill="1" applyProtection="1"/>
    <xf numFmtId="0" fontId="1" fillId="0" borderId="1" xfId="0" applyFont="1" applyBorder="1" applyAlignment="1" applyProtection="1">
      <alignment vertical="top" wrapText="1"/>
    </xf>
    <xf numFmtId="0" fontId="1" fillId="0" borderId="1" xfId="0" applyFont="1" applyBorder="1" applyAlignment="1" applyProtection="1">
      <alignment vertical="top"/>
    </xf>
    <xf numFmtId="0" fontId="4" fillId="3" borderId="0" xfId="0" applyFont="1" applyFill="1" applyBorder="1" applyAlignment="1" applyProtection="1">
      <alignment horizontal="right" vertical="top" wrapText="1"/>
    </xf>
    <xf numFmtId="0" fontId="4" fillId="3" borderId="0" xfId="0" applyFont="1" applyFill="1" applyAlignment="1" applyProtection="1">
      <alignment horizontal="right" readingOrder="2"/>
    </xf>
    <xf numFmtId="0" fontId="1" fillId="3" borderId="0" xfId="0" applyFont="1" applyFill="1" applyBorder="1" applyAlignment="1" applyProtection="1">
      <alignment horizontal="center"/>
    </xf>
    <xf numFmtId="0" fontId="5" fillId="3" borderId="3" xfId="0" applyFont="1" applyFill="1" applyBorder="1" applyAlignment="1" applyProtection="1">
      <alignment horizontal="center" vertical="top"/>
    </xf>
    <xf numFmtId="166" fontId="1" fillId="2" borderId="4" xfId="2" applyNumberFormat="1" applyFont="1" applyFill="1" applyBorder="1" applyProtection="1"/>
    <xf numFmtId="43" fontId="1" fillId="5" borderId="4" xfId="2" applyFont="1" applyFill="1" applyBorder="1" applyAlignment="1" applyProtection="1">
      <alignment vertical="top"/>
    </xf>
    <xf numFmtId="43" fontId="1" fillId="5" borderId="2" xfId="0" applyNumberFormat="1" applyFont="1" applyFill="1" applyBorder="1" applyAlignment="1" applyProtection="1">
      <alignment vertical="top"/>
    </xf>
    <xf numFmtId="168" fontId="1" fillId="8" borderId="4" xfId="0" applyNumberFormat="1" applyFont="1" applyFill="1" applyBorder="1" applyAlignment="1" applyProtection="1">
      <alignment vertical="top"/>
      <protection locked="0"/>
    </xf>
    <xf numFmtId="0" fontId="5" fillId="3" borderId="1" xfId="0" applyFont="1" applyFill="1" applyBorder="1" applyAlignment="1" applyProtection="1">
      <alignment vertical="top"/>
    </xf>
    <xf numFmtId="0" fontId="5" fillId="3" borderId="1" xfId="0" applyFont="1" applyFill="1" applyBorder="1" applyProtection="1"/>
    <xf numFmtId="0" fontId="5" fillId="3" borderId="1" xfId="0" applyFont="1" applyFill="1" applyBorder="1" applyAlignment="1" applyProtection="1">
      <alignment horizontal="center" wrapText="1" readingOrder="2"/>
    </xf>
    <xf numFmtId="0" fontId="5" fillId="3" borderId="1" xfId="0" applyFont="1" applyFill="1" applyBorder="1" applyAlignment="1" applyProtection="1">
      <alignment horizontal="center" readingOrder="2"/>
    </xf>
    <xf numFmtId="169" fontId="1" fillId="3" borderId="0" xfId="0" applyNumberFormat="1" applyFont="1" applyFill="1" applyProtection="1"/>
    <xf numFmtId="10" fontId="1" fillId="5" borderId="24" xfId="17" applyNumberFormat="1" applyFont="1" applyFill="1" applyBorder="1" applyAlignment="1" applyProtection="1">
      <alignment horizontal="center" vertical="center" wrapText="1"/>
    </xf>
    <xf numFmtId="165" fontId="1" fillId="5" borderId="8" xfId="17" applyNumberFormat="1" applyFont="1" applyFill="1" applyBorder="1" applyAlignment="1" applyProtection="1">
      <alignment horizontal="center" vertical="center" wrapText="1"/>
    </xf>
    <xf numFmtId="168" fontId="1" fillId="5" borderId="8" xfId="0" applyNumberFormat="1" applyFont="1" applyFill="1" applyBorder="1" applyAlignment="1" applyProtection="1">
      <alignment horizontal="center" vertical="center" wrapText="1"/>
    </xf>
    <xf numFmtId="0" fontId="20" fillId="9" borderId="0" xfId="8" applyNumberFormat="1" applyFont="1" applyFill="1" applyAlignment="1" applyProtection="1">
      <alignment horizontal="right"/>
    </xf>
    <xf numFmtId="0" fontId="20" fillId="3" borderId="0" xfId="8" applyNumberFormat="1" applyFont="1" applyFill="1" applyAlignment="1" applyProtection="1">
      <alignment horizontal="right" vertical="top"/>
    </xf>
    <xf numFmtId="167" fontId="1" fillId="5" borderId="23" xfId="18" applyNumberFormat="1" applyFont="1" applyFill="1" applyBorder="1" applyAlignment="1" applyProtection="1">
      <alignment horizontal="center" vertical="center" wrapText="1"/>
    </xf>
    <xf numFmtId="10" fontId="1" fillId="5" borderId="13" xfId="18" applyNumberFormat="1" applyFont="1" applyFill="1" applyBorder="1" applyAlignment="1" applyProtection="1">
      <alignment horizontal="center" vertical="center"/>
    </xf>
    <xf numFmtId="0" fontId="4" fillId="0" borderId="0" xfId="8" applyNumberFormat="1" applyFont="1" applyFill="1" applyBorder="1" applyAlignment="1" applyProtection="1">
      <alignment vertical="top" wrapText="1"/>
    </xf>
    <xf numFmtId="0" fontId="1" fillId="0" borderId="0" xfId="0" applyFont="1" applyFill="1" applyBorder="1" applyAlignment="1" applyProtection="1"/>
    <xf numFmtId="0" fontId="1" fillId="7" borderId="12" xfId="0" applyFont="1" applyFill="1" applyBorder="1" applyProtection="1"/>
    <xf numFmtId="0" fontId="1" fillId="7" borderId="12" xfId="0" applyNumberFormat="1" applyFont="1" applyFill="1" applyBorder="1" applyProtection="1"/>
    <xf numFmtId="0" fontId="5" fillId="7" borderId="12" xfId="0" applyFont="1" applyFill="1" applyBorder="1" applyProtection="1"/>
    <xf numFmtId="0" fontId="1" fillId="0" borderId="0" xfId="0" applyFont="1"/>
    <xf numFmtId="0" fontId="19" fillId="0" borderId="0" xfId="0" applyFont="1" applyBorder="1" applyAlignment="1">
      <alignment horizontal="right" vertical="center" readingOrder="2"/>
    </xf>
    <xf numFmtId="0" fontId="1" fillId="0" borderId="0" xfId="0" applyFont="1" applyBorder="1" applyAlignment="1">
      <alignment horizontal="right" vertical="center" readingOrder="2"/>
    </xf>
    <xf numFmtId="0" fontId="10" fillId="0" borderId="0" xfId="0" applyFont="1" applyBorder="1" applyAlignment="1">
      <alignment horizontal="right" vertical="center" readingOrder="2"/>
    </xf>
    <xf numFmtId="0" fontId="5" fillId="3" borderId="4" xfId="0" applyFont="1" applyFill="1" applyBorder="1" applyAlignment="1" applyProtection="1">
      <alignment horizontal="center" vertical="top" wrapText="1"/>
    </xf>
    <xf numFmtId="0" fontId="23" fillId="0" borderId="0" xfId="0" applyFont="1" applyFill="1" applyProtection="1"/>
    <xf numFmtId="0" fontId="22" fillId="0" borderId="0" xfId="0" applyFont="1" applyFill="1" applyBorder="1" applyAlignment="1" applyProtection="1"/>
    <xf numFmtId="0" fontId="23" fillId="0" borderId="0" xfId="0" applyFont="1" applyFill="1" applyAlignment="1" applyProtection="1">
      <alignment wrapText="1"/>
    </xf>
    <xf numFmtId="0" fontId="0" fillId="0" borderId="0" xfId="0"/>
    <xf numFmtId="0" fontId="5" fillId="0" borderId="0" xfId="0" applyFont="1" applyFill="1" applyProtection="1"/>
    <xf numFmtId="0" fontId="5" fillId="0" borderId="0" xfId="0" applyFont="1" applyFill="1" applyBorder="1" applyAlignment="1" applyProtection="1"/>
    <xf numFmtId="0" fontId="1" fillId="0" borderId="0" xfId="0" applyFont="1" applyFill="1" applyProtection="1"/>
    <xf numFmtId="0" fontId="2" fillId="0" borderId="0" xfId="1" applyNumberFormat="1" applyFill="1" applyAlignment="1" applyProtection="1"/>
    <xf numFmtId="0" fontId="16" fillId="7" borderId="12" xfId="0" applyFont="1" applyFill="1" applyBorder="1" applyAlignment="1" applyProtection="1">
      <alignment horizontal="center"/>
    </xf>
    <xf numFmtId="0" fontId="5" fillId="0" borderId="0" xfId="0" applyFont="1"/>
    <xf numFmtId="0" fontId="22" fillId="0" borderId="0" xfId="0" applyFont="1"/>
    <xf numFmtId="0" fontId="23" fillId="0" borderId="0" xfId="0" applyFont="1"/>
    <xf numFmtId="0" fontId="5" fillId="0" borderId="4" xfId="0" applyFont="1" applyBorder="1"/>
    <xf numFmtId="0" fontId="1" fillId="0" borderId="4" xfId="0" applyFont="1" applyBorder="1"/>
    <xf numFmtId="0" fontId="1" fillId="0" borderId="4" xfId="0" applyFont="1" applyBorder="1" applyAlignment="1">
      <alignment wrapText="1"/>
    </xf>
    <xf numFmtId="0" fontId="1" fillId="0" borderId="0" xfId="0" applyFont="1" applyAlignment="1">
      <alignment horizontal="right" readingOrder="2"/>
    </xf>
    <xf numFmtId="0" fontId="1" fillId="0" borderId="0" xfId="0" applyFont="1" applyAlignment="1">
      <alignment readingOrder="2"/>
    </xf>
    <xf numFmtId="0" fontId="11" fillId="0" borderId="0" xfId="0" applyFont="1" applyAlignment="1">
      <alignment vertical="top"/>
    </xf>
    <xf numFmtId="0" fontId="1" fillId="0" borderId="0" xfId="0" applyFont="1" applyAlignment="1">
      <alignment vertical="top" wrapText="1"/>
    </xf>
    <xf numFmtId="0" fontId="1" fillId="0" borderId="0" xfId="0" applyFont="1" applyAlignment="1">
      <alignment vertical="top"/>
    </xf>
    <xf numFmtId="0" fontId="5" fillId="0" borderId="0" xfId="3" applyNumberFormat="1" applyFont="1"/>
    <xf numFmtId="0" fontId="5" fillId="0" borderId="0" xfId="6" applyNumberFormat="1" applyFont="1"/>
    <xf numFmtId="0" fontId="5" fillId="0" borderId="0" xfId="7" applyNumberFormat="1" applyFont="1"/>
    <xf numFmtId="0" fontId="1" fillId="0" borderId="0" xfId="0" applyFont="1" applyAlignment="1">
      <alignment horizontal="right"/>
    </xf>
    <xf numFmtId="0" fontId="1" fillId="0" borderId="0" xfId="3" applyNumberFormat="1" applyFont="1"/>
    <xf numFmtId="0" fontId="1" fillId="0" borderId="0" xfId="6" applyNumberFormat="1" applyFont="1" applyAlignment="1">
      <alignment vertical="top"/>
    </xf>
    <xf numFmtId="0" fontId="1" fillId="0" borderId="0" xfId="6" applyNumberFormat="1" applyFont="1"/>
    <xf numFmtId="0" fontId="1" fillId="0" borderId="0" xfId="7" applyNumberFormat="1" applyFont="1"/>
    <xf numFmtId="0" fontId="5" fillId="0" borderId="0" xfId="0" applyFont="1" applyAlignment="1">
      <alignment vertical="top"/>
    </xf>
    <xf numFmtId="0" fontId="5" fillId="0" borderId="0" xfId="0" applyFont="1" applyAlignment="1">
      <alignment vertical="top" wrapText="1"/>
    </xf>
    <xf numFmtId="0" fontId="23" fillId="0" borderId="0" xfId="0" applyFont="1" applyAlignment="1">
      <alignment vertical="top"/>
    </xf>
    <xf numFmtId="0" fontId="23" fillId="0" borderId="0" xfId="0" applyFont="1" applyAlignment="1">
      <alignment horizontal="right" vertical="top" readingOrder="2"/>
    </xf>
    <xf numFmtId="0" fontId="11" fillId="0" borderId="0" xfId="0" applyFont="1"/>
    <xf numFmtId="0" fontId="1" fillId="0" borderId="0" xfId="0" applyFont="1" applyAlignment="1">
      <alignment wrapText="1"/>
    </xf>
    <xf numFmtId="0" fontId="26" fillId="3" borderId="0" xfId="0" applyNumberFormat="1" applyFont="1" applyFill="1" applyBorder="1" applyAlignment="1" applyProtection="1">
      <alignment vertical="top"/>
    </xf>
    <xf numFmtId="0" fontId="27" fillId="3" borderId="0" xfId="0" applyFont="1" applyFill="1" applyAlignment="1" applyProtection="1">
      <alignment vertical="top"/>
    </xf>
    <xf numFmtId="0" fontId="27" fillId="3" borderId="0" xfId="0" applyNumberFormat="1" applyFont="1" applyFill="1" applyBorder="1" applyAlignment="1" applyProtection="1">
      <alignment vertical="top"/>
    </xf>
    <xf numFmtId="0" fontId="27" fillId="3" borderId="0" xfId="0" applyNumberFormat="1" applyFont="1" applyFill="1" applyAlignment="1" applyProtection="1">
      <alignment vertical="top"/>
    </xf>
    <xf numFmtId="0" fontId="27" fillId="0" borderId="0" xfId="0" applyNumberFormat="1" applyFont="1" applyAlignment="1" applyProtection="1">
      <alignment vertical="top"/>
    </xf>
    <xf numFmtId="0" fontId="27" fillId="0" borderId="0" xfId="0" applyFont="1" applyFill="1" applyBorder="1" applyProtection="1"/>
    <xf numFmtId="0" fontId="31" fillId="3" borderId="0" xfId="0" applyFont="1" applyFill="1" applyBorder="1" applyAlignment="1" applyProtection="1">
      <alignment vertical="top"/>
    </xf>
    <xf numFmtId="0" fontId="31" fillId="3" borderId="0" xfId="0" applyFont="1" applyFill="1" applyBorder="1" applyAlignment="1" applyProtection="1">
      <alignment horizontal="right" vertical="top"/>
    </xf>
    <xf numFmtId="0" fontId="27" fillId="3" borderId="0" xfId="0" applyFont="1" applyFill="1" applyBorder="1" applyAlignment="1" applyProtection="1">
      <alignment vertical="top"/>
    </xf>
    <xf numFmtId="0" fontId="27" fillId="3" borderId="0" xfId="0" applyFont="1" applyFill="1" applyBorder="1" applyAlignment="1" applyProtection="1">
      <alignment horizontal="right" vertical="top"/>
    </xf>
    <xf numFmtId="0" fontId="27" fillId="4" borderId="0" xfId="0" applyNumberFormat="1" applyFont="1" applyFill="1" applyBorder="1" applyAlignment="1" applyProtection="1">
      <alignment vertical="top"/>
    </xf>
    <xf numFmtId="0" fontId="27" fillId="3" borderId="0" xfId="0" applyNumberFormat="1" applyFont="1" applyFill="1" applyBorder="1" applyAlignment="1" applyProtection="1">
      <alignment horizontal="right" vertical="top" wrapText="1"/>
    </xf>
    <xf numFmtId="3" fontId="26" fillId="3" borderId="0" xfId="0" applyNumberFormat="1" applyFont="1" applyFill="1" applyBorder="1" applyAlignment="1" applyProtection="1">
      <alignment vertical="top"/>
    </xf>
    <xf numFmtId="3" fontId="26" fillId="3" borderId="0" xfId="0" applyNumberFormat="1" applyFont="1" applyFill="1" applyBorder="1" applyAlignment="1" applyProtection="1">
      <alignment horizontal="right" vertical="top" wrapText="1"/>
    </xf>
    <xf numFmtId="3" fontId="27" fillId="3" borderId="0" xfId="0" applyNumberFormat="1" applyFont="1" applyFill="1" applyBorder="1" applyAlignment="1" applyProtection="1">
      <alignment vertical="top"/>
    </xf>
    <xf numFmtId="0" fontId="27" fillId="3" borderId="0" xfId="0" applyFont="1" applyFill="1" applyAlignment="1">
      <alignment horizontal="right" vertical="top"/>
    </xf>
    <xf numFmtId="3" fontId="27" fillId="3" borderId="0" xfId="0" applyNumberFormat="1" applyFont="1" applyFill="1" applyBorder="1" applyAlignment="1" applyProtection="1">
      <alignment horizontal="right" vertical="top" wrapText="1"/>
    </xf>
    <xf numFmtId="0" fontId="30" fillId="3" borderId="0" xfId="0" applyNumberFormat="1" applyFont="1" applyFill="1" applyBorder="1" applyAlignment="1" applyProtection="1">
      <alignment vertical="top" wrapText="1"/>
    </xf>
    <xf numFmtId="0" fontId="27" fillId="3" borderId="0" xfId="0" applyNumberFormat="1" applyFont="1" applyFill="1" applyBorder="1" applyAlignment="1" applyProtection="1">
      <alignment horizontal="center"/>
    </xf>
    <xf numFmtId="0" fontId="27" fillId="3" borderId="0" xfId="0" applyNumberFormat="1" applyFont="1" applyFill="1" applyBorder="1" applyAlignment="1" applyProtection="1">
      <alignment vertical="top" wrapText="1"/>
    </xf>
    <xf numFmtId="3" fontId="27" fillId="3" borderId="0" xfId="0" applyNumberFormat="1" applyFont="1" applyFill="1" applyBorder="1" applyAlignment="1" applyProtection="1">
      <alignment horizontal="center" vertical="top"/>
    </xf>
    <xf numFmtId="3" fontId="27" fillId="3" borderId="0" xfId="0" applyNumberFormat="1" applyFont="1" applyFill="1" applyBorder="1" applyAlignment="1" applyProtection="1">
      <alignment horizontal="right" vertical="top"/>
    </xf>
    <xf numFmtId="3" fontId="26" fillId="3" borderId="0" xfId="0" applyNumberFormat="1" applyFont="1" applyFill="1" applyBorder="1" applyAlignment="1" applyProtection="1">
      <alignment horizontal="right" vertical="top"/>
    </xf>
    <xf numFmtId="0" fontId="27" fillId="0" borderId="0" xfId="0" applyFont="1" applyAlignment="1" applyProtection="1">
      <alignment vertical="top"/>
    </xf>
    <xf numFmtId="0" fontId="27" fillId="0" borderId="0" xfId="0" applyFont="1" applyAlignment="1" applyProtection="1">
      <alignment horizontal="right" vertical="top"/>
    </xf>
    <xf numFmtId="0" fontId="32" fillId="3" borderId="0" xfId="0" applyNumberFormat="1" applyFont="1" applyFill="1" applyAlignment="1" applyProtection="1">
      <alignment vertical="center"/>
    </xf>
    <xf numFmtId="0" fontId="32" fillId="3" borderId="0" xfId="0" applyNumberFormat="1" applyFont="1" applyFill="1" applyBorder="1" applyAlignment="1" applyProtection="1">
      <alignment vertical="center"/>
    </xf>
    <xf numFmtId="0" fontId="27" fillId="3" borderId="0" xfId="0" applyNumberFormat="1" applyFont="1" applyFill="1" applyBorder="1" applyAlignment="1" applyProtection="1">
      <alignment vertical="center"/>
    </xf>
    <xf numFmtId="0" fontId="27" fillId="3" borderId="0" xfId="0" applyFont="1" applyFill="1" applyAlignment="1" applyProtection="1">
      <alignment vertical="center"/>
    </xf>
    <xf numFmtId="0" fontId="31" fillId="3" borderId="0" xfId="0" applyFont="1" applyFill="1" applyBorder="1" applyAlignment="1" applyProtection="1">
      <alignment vertical="center"/>
    </xf>
    <xf numFmtId="0" fontId="27" fillId="3" borderId="0" xfId="0" applyFont="1" applyFill="1" applyBorder="1" applyAlignment="1" applyProtection="1">
      <alignment vertical="center"/>
    </xf>
    <xf numFmtId="0" fontId="31" fillId="3" borderId="0" xfId="0" applyNumberFormat="1" applyFont="1" applyFill="1" applyBorder="1" applyAlignment="1" applyProtection="1">
      <alignment vertical="center"/>
    </xf>
    <xf numFmtId="0" fontId="27" fillId="3" borderId="0" xfId="0" applyFont="1" applyFill="1" applyBorder="1" applyAlignment="1" applyProtection="1">
      <alignment horizontal="right" vertical="center"/>
    </xf>
    <xf numFmtId="0" fontId="29" fillId="3" borderId="28" xfId="0" applyNumberFormat="1" applyFont="1" applyFill="1" applyBorder="1" applyAlignment="1" applyProtection="1">
      <alignment horizontal="right" readingOrder="2"/>
    </xf>
    <xf numFmtId="0" fontId="27" fillId="3" borderId="29" xfId="0" applyNumberFormat="1" applyFont="1" applyFill="1" applyBorder="1" applyAlignment="1" applyProtection="1">
      <alignment vertical="top"/>
    </xf>
    <xf numFmtId="0" fontId="39" fillId="3" borderId="28" xfId="0" applyNumberFormat="1" applyFont="1" applyFill="1" applyBorder="1" applyAlignment="1" applyProtection="1">
      <alignment horizontal="right" vertical="center" readingOrder="2"/>
    </xf>
    <xf numFmtId="0" fontId="38" fillId="3" borderId="0" xfId="0" applyNumberFormat="1" applyFont="1" applyFill="1" applyBorder="1" applyAlignment="1" applyProtection="1">
      <alignment vertical="center"/>
    </xf>
    <xf numFmtId="0" fontId="32" fillId="3" borderId="29" xfId="0" applyNumberFormat="1" applyFont="1" applyFill="1" applyBorder="1" applyAlignment="1" applyProtection="1">
      <alignment vertical="center"/>
    </xf>
    <xf numFmtId="0" fontId="30" fillId="3" borderId="28" xfId="0" applyNumberFormat="1" applyFont="1" applyFill="1" applyBorder="1" applyAlignment="1" applyProtection="1">
      <alignment horizontal="right" readingOrder="2"/>
    </xf>
    <xf numFmtId="0" fontId="31" fillId="3" borderId="28" xfId="0" applyFont="1" applyFill="1" applyBorder="1" applyAlignment="1" applyProtection="1">
      <alignment vertical="top"/>
    </xf>
    <xf numFmtId="0" fontId="31" fillId="3" borderId="29" xfId="0" applyFont="1" applyFill="1" applyBorder="1" applyAlignment="1" applyProtection="1">
      <alignment vertical="top"/>
    </xf>
    <xf numFmtId="0" fontId="27" fillId="3" borderId="28" xfId="0" applyFont="1" applyFill="1" applyBorder="1" applyAlignment="1" applyProtection="1">
      <alignment horizontal="center" vertical="center"/>
    </xf>
    <xf numFmtId="0" fontId="27" fillId="3" borderId="29" xfId="0" applyNumberFormat="1" applyFont="1" applyFill="1" applyBorder="1" applyAlignment="1" applyProtection="1">
      <alignment vertical="center"/>
    </xf>
    <xf numFmtId="0" fontId="31" fillId="3" borderId="29" xfId="0" applyNumberFormat="1" applyFont="1" applyFill="1" applyBorder="1" applyAlignment="1" applyProtection="1">
      <alignment vertical="center"/>
    </xf>
    <xf numFmtId="0" fontId="27" fillId="3" borderId="28" xfId="0" applyFont="1" applyFill="1" applyBorder="1" applyAlignment="1" applyProtection="1">
      <alignment horizontal="center" vertical="top"/>
    </xf>
    <xf numFmtId="3" fontId="27" fillId="3" borderId="30" xfId="0" applyNumberFormat="1" applyFont="1" applyFill="1" applyBorder="1" applyAlignment="1" applyProtection="1">
      <alignment vertical="top"/>
    </xf>
    <xf numFmtId="0" fontId="27" fillId="3" borderId="31" xfId="0" applyNumberFormat="1" applyFont="1" applyFill="1" applyBorder="1" applyAlignment="1" applyProtection="1">
      <alignment vertical="top"/>
    </xf>
    <xf numFmtId="3" fontId="27" fillId="3" borderId="32" xfId="0" applyNumberFormat="1" applyFont="1" applyFill="1" applyBorder="1" applyAlignment="1" applyProtection="1">
      <alignment vertical="top"/>
    </xf>
    <xf numFmtId="0" fontId="40" fillId="3" borderId="0" xfId="0" applyNumberFormat="1" applyFont="1" applyFill="1" applyBorder="1" applyAlignment="1" applyProtection="1">
      <alignment vertical="center"/>
    </xf>
    <xf numFmtId="0" fontId="28" fillId="3" borderId="0" xfId="0" applyFont="1" applyFill="1" applyBorder="1" applyAlignment="1" applyProtection="1">
      <alignment vertical="center"/>
    </xf>
    <xf numFmtId="0" fontId="32" fillId="3" borderId="0" xfId="0" applyFont="1" applyFill="1" applyBorder="1" applyAlignment="1" applyProtection="1">
      <alignment vertical="center"/>
    </xf>
    <xf numFmtId="0" fontId="27" fillId="3" borderId="28" xfId="0" applyFont="1" applyFill="1" applyBorder="1" applyAlignment="1" applyProtection="1">
      <alignment horizontal="right" vertical="top"/>
    </xf>
    <xf numFmtId="3" fontId="27" fillId="3" borderId="29" xfId="0" applyNumberFormat="1" applyFont="1" applyFill="1" applyBorder="1" applyAlignment="1" applyProtection="1">
      <alignment horizontal="right" vertical="top"/>
    </xf>
    <xf numFmtId="0" fontId="32" fillId="3" borderId="0" xfId="0" applyFont="1" applyFill="1" applyBorder="1" applyAlignment="1" applyProtection="1">
      <alignment horizontal="right" vertical="center" readingOrder="2"/>
    </xf>
    <xf numFmtId="0" fontId="41" fillId="3" borderId="0" xfId="0" applyFont="1" applyFill="1" applyBorder="1" applyAlignment="1" applyProtection="1">
      <alignment horizontal="right" vertical="center" readingOrder="2"/>
    </xf>
    <xf numFmtId="0" fontId="27" fillId="0" borderId="33" xfId="0" applyFont="1" applyFill="1" applyBorder="1" applyAlignment="1" applyProtection="1">
      <alignment vertical="center"/>
    </xf>
    <xf numFmtId="0" fontId="27" fillId="0" borderId="33" xfId="0" applyFont="1" applyFill="1" applyBorder="1" applyAlignment="1" applyProtection="1">
      <alignment vertical="center" wrapText="1"/>
    </xf>
    <xf numFmtId="49" fontId="27" fillId="3" borderId="0" xfId="0" applyNumberFormat="1" applyFont="1" applyFill="1" applyAlignment="1" applyProtection="1">
      <alignment vertical="top"/>
    </xf>
    <xf numFmtId="49" fontId="27" fillId="3" borderId="0" xfId="0" applyNumberFormat="1" applyFont="1" applyFill="1" applyAlignment="1" applyProtection="1">
      <alignment horizontal="right" vertical="top"/>
    </xf>
    <xf numFmtId="49" fontId="27" fillId="3" borderId="0" xfId="0" applyNumberFormat="1" applyFont="1" applyFill="1" applyBorder="1" applyAlignment="1" applyProtection="1">
      <alignment vertical="top"/>
    </xf>
    <xf numFmtId="49" fontId="27" fillId="3" borderId="0" xfId="0" applyNumberFormat="1" applyFont="1" applyFill="1" applyBorder="1" applyAlignment="1" applyProtection="1">
      <alignment horizontal="right" vertical="top"/>
    </xf>
    <xf numFmtId="49" fontId="27" fillId="3" borderId="0" xfId="0" applyNumberFormat="1" applyFont="1" applyFill="1" applyBorder="1" applyAlignment="1" applyProtection="1">
      <alignment horizontal="right"/>
    </xf>
    <xf numFmtId="49" fontId="27" fillId="3" borderId="0" xfId="0" applyNumberFormat="1" applyFont="1" applyFill="1" applyAlignment="1" applyProtection="1"/>
    <xf numFmtId="49" fontId="27" fillId="3" borderId="0" xfId="0" applyNumberFormat="1" applyFont="1" applyFill="1" applyAlignment="1" applyProtection="1">
      <alignment horizontal="right"/>
    </xf>
    <xf numFmtId="49" fontId="27" fillId="3" borderId="0" xfId="0" applyNumberFormat="1" applyFont="1" applyFill="1" applyAlignment="1" applyProtection="1">
      <alignment vertical="center"/>
    </xf>
    <xf numFmtId="49" fontId="27" fillId="3" borderId="0" xfId="0" applyNumberFormat="1" applyFont="1" applyFill="1" applyAlignment="1" applyProtection="1">
      <alignment horizontal="right" vertical="center"/>
    </xf>
    <xf numFmtId="0" fontId="27" fillId="0" borderId="0" xfId="0" applyNumberFormat="1" applyFont="1" applyFill="1" applyBorder="1" applyAlignment="1" applyProtection="1">
      <alignment vertical="top"/>
    </xf>
    <xf numFmtId="49" fontId="43" fillId="3" borderId="0" xfId="0" applyNumberFormat="1" applyFont="1" applyFill="1" applyBorder="1" applyAlignment="1" applyProtection="1">
      <alignment horizontal="right" vertical="top"/>
    </xf>
    <xf numFmtId="49" fontId="27" fillId="0" borderId="0" xfId="0" applyNumberFormat="1" applyFont="1" applyAlignment="1" applyProtection="1">
      <alignment vertical="top"/>
    </xf>
    <xf numFmtId="49" fontId="27" fillId="3" borderId="0" xfId="0" applyNumberFormat="1" applyFont="1" applyFill="1" applyBorder="1" applyAlignment="1" applyProtection="1">
      <alignment horizontal="center"/>
    </xf>
    <xf numFmtId="49" fontId="27" fillId="3" borderId="0" xfId="0" applyNumberFormat="1" applyFont="1" applyFill="1" applyBorder="1" applyAlignment="1" applyProtection="1">
      <alignment vertical="top" wrapText="1"/>
    </xf>
    <xf numFmtId="49" fontId="28" fillId="3" borderId="0" xfId="0" applyNumberFormat="1" applyFont="1" applyFill="1" applyBorder="1" applyAlignment="1" applyProtection="1">
      <alignment horizontal="right" vertical="top" wrapText="1"/>
    </xf>
    <xf numFmtId="49" fontId="27" fillId="3" borderId="0" xfId="0" applyNumberFormat="1" applyFont="1" applyFill="1" applyAlignment="1" applyProtection="1">
      <alignment vertical="top" wrapText="1"/>
    </xf>
    <xf numFmtId="49" fontId="27" fillId="3" borderId="0" xfId="0" applyNumberFormat="1" applyFont="1" applyFill="1" applyBorder="1" applyAlignment="1" applyProtection="1">
      <alignment horizontal="center" vertical="top"/>
    </xf>
    <xf numFmtId="10" fontId="27" fillId="3" borderId="0" xfId="0" applyNumberFormat="1" applyFont="1" applyFill="1" applyBorder="1" applyAlignment="1" applyProtection="1">
      <alignment horizontal="center" vertical="center"/>
      <protection locked="0"/>
    </xf>
    <xf numFmtId="49" fontId="27" fillId="3" borderId="0" xfId="0" applyNumberFormat="1" applyFont="1" applyFill="1" applyBorder="1" applyAlignment="1" applyProtection="1">
      <alignment horizontal="right" vertical="top" wrapText="1"/>
    </xf>
    <xf numFmtId="49" fontId="31" fillId="3" borderId="0" xfId="0" applyNumberFormat="1" applyFont="1" applyFill="1" applyBorder="1" applyAlignment="1" applyProtection="1">
      <alignment vertical="top"/>
    </xf>
    <xf numFmtId="49" fontId="31" fillId="3" borderId="0" xfId="0" applyNumberFormat="1" applyFont="1" applyFill="1" applyBorder="1" applyAlignment="1" applyProtection="1">
      <alignment horizontal="right" vertical="top"/>
    </xf>
    <xf numFmtId="49" fontId="49" fillId="3" borderId="0" xfId="0" applyNumberFormat="1" applyFont="1" applyFill="1" applyBorder="1" applyAlignment="1" applyProtection="1">
      <alignment vertical="top"/>
    </xf>
    <xf numFmtId="49" fontId="27" fillId="3" borderId="0" xfId="0" applyNumberFormat="1" applyFont="1" applyFill="1" applyBorder="1" applyAlignment="1" applyProtection="1">
      <alignment horizontal="left"/>
    </xf>
    <xf numFmtId="0" fontId="49" fillId="3" borderId="0" xfId="0" applyFont="1" applyFill="1" applyBorder="1" applyAlignment="1" applyProtection="1">
      <alignment horizontal="right" vertical="top" readingOrder="2"/>
    </xf>
    <xf numFmtId="0" fontId="33" fillId="10" borderId="28" xfId="0" applyNumberFormat="1" applyFont="1" applyFill="1" applyBorder="1" applyAlignment="1" applyProtection="1">
      <alignment horizontal="center" vertical="center" wrapText="1"/>
    </xf>
    <xf numFmtId="0" fontId="33" fillId="10" borderId="0" xfId="0" applyNumberFormat="1" applyFont="1" applyFill="1" applyBorder="1" applyAlignment="1" applyProtection="1">
      <alignment horizontal="center" vertical="center"/>
    </xf>
    <xf numFmtId="0" fontId="33" fillId="10" borderId="29" xfId="0" applyNumberFormat="1" applyFont="1" applyFill="1" applyBorder="1" applyAlignment="1" applyProtection="1">
      <alignment horizontal="center" vertical="center"/>
    </xf>
    <xf numFmtId="49" fontId="26" fillId="3" borderId="0" xfId="0" applyNumberFormat="1" applyFont="1" applyFill="1" applyBorder="1" applyAlignment="1" applyProtection="1">
      <alignment vertical="top"/>
    </xf>
    <xf numFmtId="0" fontId="28" fillId="3" borderId="0" xfId="0" applyFont="1" applyFill="1" applyBorder="1" applyAlignment="1" applyProtection="1">
      <alignment vertical="top" wrapText="1"/>
    </xf>
    <xf numFmtId="0" fontId="42" fillId="3" borderId="0" xfId="0" applyNumberFormat="1" applyFont="1" applyFill="1" applyBorder="1" applyAlignment="1" applyProtection="1">
      <alignment vertical="center"/>
    </xf>
    <xf numFmtId="49" fontId="43" fillId="3" borderId="0" xfId="0" applyNumberFormat="1" applyFont="1" applyFill="1" applyBorder="1" applyAlignment="1" applyProtection="1">
      <alignment vertical="top"/>
    </xf>
    <xf numFmtId="49" fontId="27" fillId="3" borderId="0" xfId="0" applyNumberFormat="1" applyFont="1" applyFill="1" applyBorder="1" applyAlignment="1" applyProtection="1"/>
    <xf numFmtId="49" fontId="27" fillId="0" borderId="0" xfId="0" applyNumberFormat="1" applyFont="1" applyBorder="1" applyAlignment="1" applyProtection="1"/>
    <xf numFmtId="49" fontId="27" fillId="0" borderId="0" xfId="0" applyNumberFormat="1" applyFont="1" applyFill="1" applyBorder="1" applyAlignment="1" applyProtection="1"/>
    <xf numFmtId="49" fontId="27" fillId="3" borderId="0" xfId="0" applyNumberFormat="1" applyFont="1" applyFill="1" applyBorder="1" applyAlignment="1" applyProtection="1">
      <alignment vertical="center"/>
    </xf>
    <xf numFmtId="49" fontId="27" fillId="0" borderId="0" xfId="0" applyNumberFormat="1" applyFont="1" applyBorder="1" applyAlignment="1" applyProtection="1">
      <alignment vertical="top"/>
    </xf>
    <xf numFmtId="49" fontId="27" fillId="0" borderId="0" xfId="0" applyNumberFormat="1" applyFont="1" applyFill="1" applyBorder="1" applyAlignment="1" applyProtection="1">
      <alignment vertical="top"/>
    </xf>
    <xf numFmtId="49" fontId="26" fillId="3" borderId="0" xfId="0" applyNumberFormat="1" applyFont="1" applyFill="1" applyBorder="1" applyAlignment="1" applyProtection="1">
      <alignment horizontal="right" vertical="top"/>
    </xf>
    <xf numFmtId="0" fontId="27" fillId="4" borderId="0" xfId="0" applyFont="1" applyFill="1" applyBorder="1" applyAlignment="1" applyProtection="1">
      <alignment vertical="top"/>
    </xf>
    <xf numFmtId="0" fontId="27" fillId="0" borderId="0" xfId="0" applyFont="1" applyProtection="1"/>
    <xf numFmtId="0" fontId="27" fillId="5" borderId="0" xfId="0" applyFont="1" applyFill="1" applyBorder="1" applyAlignment="1" applyProtection="1">
      <alignment vertical="top"/>
    </xf>
    <xf numFmtId="0" fontId="26" fillId="3" borderId="0" xfId="0" applyFont="1" applyFill="1" applyBorder="1" applyAlignment="1" applyProtection="1">
      <alignment vertical="top"/>
    </xf>
    <xf numFmtId="14" fontId="27" fillId="3" borderId="0" xfId="0" applyNumberFormat="1" applyFont="1" applyFill="1" applyBorder="1" applyAlignment="1" applyProtection="1">
      <alignment vertical="top"/>
    </xf>
    <xf numFmtId="0" fontId="27" fillId="3" borderId="0" xfId="0" applyFont="1" applyFill="1" applyAlignment="1" applyProtection="1">
      <alignment vertical="top" wrapText="1"/>
    </xf>
    <xf numFmtId="0" fontId="30" fillId="3" borderId="0" xfId="0" applyFont="1" applyFill="1" applyBorder="1" applyAlignment="1" applyProtection="1">
      <alignment vertical="top"/>
    </xf>
    <xf numFmtId="0" fontId="27" fillId="3" borderId="0" xfId="0" applyFont="1" applyFill="1" applyBorder="1" applyAlignment="1" applyProtection="1">
      <alignment horizontal="center" vertical="top" wrapText="1"/>
    </xf>
    <xf numFmtId="0" fontId="27" fillId="3" borderId="0" xfId="0" applyFont="1" applyFill="1" applyBorder="1" applyAlignment="1" applyProtection="1">
      <alignment vertical="top" wrapText="1"/>
    </xf>
    <xf numFmtId="0" fontId="27" fillId="3" borderId="0" xfId="8" applyNumberFormat="1" applyFont="1" applyFill="1" applyBorder="1" applyAlignment="1" applyProtection="1">
      <alignment vertical="top"/>
    </xf>
    <xf numFmtId="0" fontId="27" fillId="3" borderId="0" xfId="8" applyNumberFormat="1" applyFont="1" applyFill="1" applyBorder="1" applyAlignment="1" applyProtection="1">
      <alignment horizontal="right" vertical="top"/>
    </xf>
    <xf numFmtId="0" fontId="49" fillId="3" borderId="0" xfId="0" applyFont="1" applyFill="1" applyBorder="1" applyAlignment="1" applyProtection="1">
      <alignment vertical="top"/>
    </xf>
    <xf numFmtId="0" fontId="27" fillId="3" borderId="28" xfId="0" applyFont="1" applyFill="1" applyBorder="1" applyAlignment="1" applyProtection="1">
      <alignment vertical="top"/>
    </xf>
    <xf numFmtId="0" fontId="27" fillId="3" borderId="29" xfId="0" applyFont="1" applyFill="1" applyBorder="1" applyAlignment="1" applyProtection="1">
      <alignment vertical="top"/>
    </xf>
    <xf numFmtId="0" fontId="43" fillId="3" borderId="0" xfId="0" applyFont="1" applyFill="1" applyBorder="1" applyAlignment="1" applyProtection="1">
      <alignment vertical="top"/>
    </xf>
    <xf numFmtId="0" fontId="27" fillId="3" borderId="28" xfId="0" applyFont="1" applyFill="1" applyBorder="1" applyProtection="1"/>
    <xf numFmtId="0" fontId="27" fillId="0" borderId="0" xfId="0" applyFont="1" applyBorder="1" applyAlignment="1" applyProtection="1">
      <alignment vertical="top"/>
    </xf>
    <xf numFmtId="49" fontId="27" fillId="3" borderId="34" xfId="0" applyNumberFormat="1" applyFont="1" applyFill="1" applyBorder="1" applyAlignment="1" applyProtection="1">
      <alignment horizontal="right"/>
    </xf>
    <xf numFmtId="49" fontId="27" fillId="3" borderId="34" xfId="0" applyNumberFormat="1" applyFont="1" applyFill="1" applyBorder="1" applyAlignment="1" applyProtection="1">
      <alignment horizontal="right" wrapText="1"/>
    </xf>
    <xf numFmtId="49" fontId="27" fillId="3" borderId="34" xfId="0" applyNumberFormat="1" applyFont="1" applyFill="1" applyBorder="1" applyAlignment="1" applyProtection="1">
      <alignment vertical="center"/>
    </xf>
    <xf numFmtId="49" fontId="27" fillId="3" borderId="35" xfId="0" applyNumberFormat="1" applyFont="1" applyFill="1" applyBorder="1" applyAlignment="1" applyProtection="1">
      <alignment horizontal="right" vertical="center"/>
    </xf>
    <xf numFmtId="49" fontId="26" fillId="3" borderId="34" xfId="0" applyNumberFormat="1" applyFont="1" applyFill="1" applyBorder="1" applyAlignment="1" applyProtection="1">
      <alignment horizontal="right" vertical="center" wrapText="1"/>
    </xf>
    <xf numFmtId="49" fontId="26" fillId="3" borderId="34" xfId="0" applyNumberFormat="1" applyFont="1" applyFill="1" applyBorder="1" applyAlignment="1" applyProtection="1">
      <alignment vertical="center"/>
    </xf>
    <xf numFmtId="49" fontId="27" fillId="3" borderId="34" xfId="0" applyNumberFormat="1" applyFont="1" applyFill="1" applyBorder="1" applyAlignment="1" applyProtection="1">
      <alignment horizontal="right" vertical="top"/>
    </xf>
    <xf numFmtId="49" fontId="27" fillId="4" borderId="34" xfId="0" applyNumberFormat="1" applyFont="1" applyFill="1" applyBorder="1" applyAlignment="1" applyProtection="1">
      <alignment vertical="top"/>
      <protection locked="0"/>
    </xf>
    <xf numFmtId="49" fontId="27" fillId="3" borderId="34" xfId="0" applyNumberFormat="1" applyFont="1" applyFill="1" applyBorder="1" applyAlignment="1" applyProtection="1">
      <alignment horizontal="right" vertical="top" wrapText="1"/>
    </xf>
    <xf numFmtId="49" fontId="27" fillId="3" borderId="34" xfId="0" applyNumberFormat="1" applyFont="1" applyFill="1" applyBorder="1" applyAlignment="1" applyProtection="1">
      <alignment vertical="top"/>
    </xf>
    <xf numFmtId="49" fontId="27" fillId="3" borderId="34" xfId="0" applyNumberFormat="1" applyFont="1" applyFill="1" applyBorder="1" applyAlignment="1" applyProtection="1">
      <alignment horizontal="center"/>
    </xf>
    <xf numFmtId="49" fontId="27" fillId="3" borderId="36" xfId="0" applyNumberFormat="1" applyFont="1" applyFill="1" applyBorder="1" applyAlignment="1" applyProtection="1">
      <alignment horizontal="right" vertical="top" wrapText="1"/>
    </xf>
    <xf numFmtId="49" fontId="27" fillId="3" borderId="39" xfId="0" applyNumberFormat="1" applyFont="1" applyFill="1" applyBorder="1" applyAlignment="1" applyProtection="1">
      <alignment vertical="top"/>
    </xf>
    <xf numFmtId="49" fontId="27" fillId="3" borderId="37" xfId="0" applyNumberFormat="1" applyFont="1" applyFill="1" applyBorder="1" applyAlignment="1" applyProtection="1">
      <alignment vertical="top"/>
    </xf>
    <xf numFmtId="49" fontId="27" fillId="4" borderId="34" xfId="0" applyNumberFormat="1" applyFont="1" applyFill="1" applyBorder="1" applyAlignment="1" applyProtection="1">
      <alignment horizontal="center" vertical="top" wrapText="1"/>
      <protection locked="0"/>
    </xf>
    <xf numFmtId="49" fontId="27" fillId="4" borderId="34" xfId="0" applyNumberFormat="1" applyFont="1" applyFill="1" applyBorder="1" applyAlignment="1" applyProtection="1">
      <alignment horizontal="center" vertical="center" wrapText="1"/>
      <protection locked="0"/>
    </xf>
    <xf numFmtId="49" fontId="45" fillId="4" borderId="34" xfId="1" applyNumberFormat="1" applyFont="1" applyFill="1" applyBorder="1" applyAlignment="1" applyProtection="1">
      <alignment horizontal="center" vertical="center" wrapText="1"/>
      <protection locked="0"/>
    </xf>
    <xf numFmtId="49" fontId="27" fillId="4" borderId="36" xfId="0" applyNumberFormat="1" applyFont="1" applyFill="1" applyBorder="1" applyAlignment="1" applyProtection="1">
      <alignment horizontal="center" vertical="center" wrapText="1"/>
      <protection locked="0"/>
    </xf>
    <xf numFmtId="0" fontId="27" fillId="4" borderId="34" xfId="0" applyNumberFormat="1" applyFont="1" applyFill="1" applyBorder="1" applyAlignment="1" applyProtection="1">
      <alignment horizontal="center" vertical="top" wrapText="1"/>
      <protection locked="0"/>
    </xf>
    <xf numFmtId="2" fontId="27" fillId="3" borderId="0" xfId="0" applyNumberFormat="1" applyFont="1" applyFill="1" applyBorder="1" applyAlignment="1" applyProtection="1">
      <alignment vertical="top" wrapText="1"/>
    </xf>
    <xf numFmtId="49" fontId="27" fillId="3" borderId="34" xfId="0" applyNumberFormat="1" applyFont="1" applyFill="1" applyBorder="1" applyAlignment="1" applyProtection="1">
      <alignment horizontal="center" vertical="center" wrapText="1"/>
    </xf>
    <xf numFmtId="49" fontId="27" fillId="0" borderId="34" xfId="0" applyNumberFormat="1" applyFont="1" applyBorder="1" applyAlignment="1" applyProtection="1">
      <alignment horizontal="center" vertical="center"/>
    </xf>
    <xf numFmtId="49" fontId="27" fillId="3" borderId="34" xfId="0" applyNumberFormat="1" applyFont="1" applyFill="1" applyBorder="1" applyAlignment="1" applyProtection="1">
      <alignment horizontal="center" vertical="center"/>
    </xf>
    <xf numFmtId="49" fontId="27" fillId="3" borderId="40" xfId="0" applyNumberFormat="1" applyFont="1" applyFill="1" applyBorder="1" applyAlignment="1" applyProtection="1">
      <alignment horizontal="center" vertical="center" wrapText="1"/>
    </xf>
    <xf numFmtId="2" fontId="27" fillId="5" borderId="34" xfId="0" applyNumberFormat="1" applyFont="1" applyFill="1" applyBorder="1" applyAlignment="1" applyProtection="1">
      <alignment horizontal="center" vertical="top" wrapText="1"/>
    </xf>
    <xf numFmtId="166" fontId="27" fillId="5" borderId="34" xfId="2" applyNumberFormat="1" applyFont="1" applyFill="1" applyBorder="1" applyAlignment="1" applyProtection="1">
      <alignment horizontal="center" vertical="top"/>
    </xf>
    <xf numFmtId="49" fontId="27" fillId="4" borderId="40" xfId="0" applyNumberFormat="1" applyFont="1" applyFill="1" applyBorder="1" applyAlignment="1" applyProtection="1">
      <alignment horizontal="center" vertical="top" wrapText="1"/>
      <protection locked="0"/>
    </xf>
    <xf numFmtId="166" fontId="27" fillId="4" borderId="34" xfId="2" applyNumberFormat="1" applyFont="1" applyFill="1" applyBorder="1" applyAlignment="1" applyProtection="1">
      <alignment horizontal="center" vertical="top" wrapText="1"/>
      <protection locked="0"/>
    </xf>
    <xf numFmtId="10" fontId="27" fillId="4" borderId="34" xfId="0" applyNumberFormat="1" applyFont="1" applyFill="1" applyBorder="1" applyAlignment="1" applyProtection="1">
      <alignment horizontal="center" vertical="center"/>
      <protection locked="0"/>
    </xf>
    <xf numFmtId="166" fontId="27" fillId="3" borderId="0" xfId="2" applyNumberFormat="1" applyFont="1" applyFill="1" applyBorder="1" applyAlignment="1" applyProtection="1">
      <alignment vertical="center"/>
    </xf>
    <xf numFmtId="0" fontId="29" fillId="3" borderId="0" xfId="0" applyFont="1" applyFill="1" applyBorder="1" applyAlignment="1" applyProtection="1">
      <alignment horizontal="right" readingOrder="2"/>
    </xf>
    <xf numFmtId="0" fontId="27" fillId="3" borderId="28" xfId="0" applyFont="1" applyFill="1" applyBorder="1" applyAlignment="1" applyProtection="1">
      <alignment horizontal="left" vertical="top"/>
    </xf>
    <xf numFmtId="166" fontId="30" fillId="5" borderId="34" xfId="2" applyNumberFormat="1" applyFont="1" applyFill="1" applyBorder="1" applyAlignment="1" applyProtection="1">
      <alignment horizontal="center" vertical="center" wrapText="1"/>
    </xf>
    <xf numFmtId="0" fontId="33" fillId="11" borderId="26" xfId="0" applyNumberFormat="1" applyFont="1" applyFill="1" applyBorder="1" applyAlignment="1" applyProtection="1">
      <alignment vertical="top" wrapText="1"/>
    </xf>
    <xf numFmtId="49" fontId="26" fillId="3" borderId="4" xfId="0" applyNumberFormat="1" applyFont="1" applyFill="1" applyBorder="1" applyAlignment="1" applyProtection="1">
      <alignment vertical="top"/>
    </xf>
    <xf numFmtId="49" fontId="27" fillId="2" borderId="4" xfId="0" applyNumberFormat="1" applyFont="1" applyFill="1" applyBorder="1" applyAlignment="1" applyProtection="1">
      <alignment vertical="top"/>
    </xf>
    <xf numFmtId="49" fontId="26" fillId="3" borderId="4" xfId="0" applyNumberFormat="1" applyFont="1" applyFill="1" applyBorder="1" applyAlignment="1" applyProtection="1"/>
    <xf numFmtId="0" fontId="26" fillId="3" borderId="41" xfId="0" applyFont="1" applyFill="1" applyBorder="1" applyAlignment="1" applyProtection="1">
      <alignment vertical="top" wrapText="1"/>
    </xf>
    <xf numFmtId="0" fontId="26" fillId="3" borderId="41" xfId="0" applyFont="1" applyFill="1" applyBorder="1" applyProtection="1"/>
    <xf numFmtId="0" fontId="26" fillId="3" borderId="41" xfId="0" applyFont="1" applyFill="1" applyBorder="1" applyAlignment="1" applyProtection="1">
      <alignment wrapText="1"/>
    </xf>
    <xf numFmtId="0" fontId="27" fillId="2" borderId="41" xfId="0" applyFont="1" applyFill="1" applyBorder="1" applyProtection="1"/>
    <xf numFmtId="0" fontId="26" fillId="2" borderId="41" xfId="0" applyFont="1" applyFill="1" applyBorder="1" applyProtection="1"/>
    <xf numFmtId="14" fontId="27" fillId="2" borderId="41" xfId="0" applyNumberFormat="1" applyFont="1" applyFill="1" applyBorder="1" applyAlignment="1" applyProtection="1">
      <alignment vertical="top"/>
    </xf>
    <xf numFmtId="0" fontId="27" fillId="11" borderId="26" xfId="0" applyFont="1" applyFill="1" applyBorder="1" applyAlignment="1" applyProtection="1">
      <alignment vertical="top"/>
    </xf>
    <xf numFmtId="0" fontId="27" fillId="11" borderId="27" xfId="0" applyFont="1" applyFill="1" applyBorder="1" applyAlignment="1" applyProtection="1">
      <alignment vertical="top"/>
    </xf>
    <xf numFmtId="0" fontId="24" fillId="0" borderId="33" xfId="0" applyFont="1" applyBorder="1" applyAlignment="1">
      <alignment horizontal="center" vertical="top"/>
    </xf>
    <xf numFmtId="0" fontId="24" fillId="0" borderId="33" xfId="0" applyFont="1" applyBorder="1" applyAlignment="1">
      <alignment horizontal="center" vertical="top" wrapText="1"/>
    </xf>
    <xf numFmtId="0" fontId="0" fillId="3" borderId="0" xfId="0" applyFill="1" applyAlignment="1">
      <alignment wrapText="1"/>
    </xf>
    <xf numFmtId="0" fontId="0" fillId="3" borderId="0" xfId="0" applyFill="1"/>
    <xf numFmtId="0" fontId="51" fillId="3" borderId="0" xfId="0" applyFont="1" applyFill="1"/>
    <xf numFmtId="0" fontId="27" fillId="4" borderId="41" xfId="0" applyFont="1" applyFill="1" applyBorder="1" applyAlignment="1" applyProtection="1">
      <alignment horizontal="center" vertical="center" wrapText="1"/>
      <protection locked="0"/>
    </xf>
    <xf numFmtId="0" fontId="26" fillId="3" borderId="41" xfId="0" applyFont="1" applyFill="1" applyBorder="1" applyAlignment="1" applyProtection="1">
      <alignment horizontal="center" vertical="center" wrapText="1"/>
    </xf>
    <xf numFmtId="0" fontId="1" fillId="0" borderId="0" xfId="0" applyFont="1" applyBorder="1"/>
    <xf numFmtId="0" fontId="0" fillId="0" borderId="0" xfId="0" applyBorder="1"/>
    <xf numFmtId="0" fontId="1" fillId="0" borderId="0" xfId="0" applyFont="1" applyBorder="1" applyAlignment="1">
      <alignment vertical="top"/>
    </xf>
    <xf numFmtId="0" fontId="5" fillId="0" borderId="0" xfId="0" applyFont="1" applyBorder="1"/>
    <xf numFmtId="0" fontId="5" fillId="0" borderId="0" xfId="0" applyFont="1" applyBorder="1" applyAlignment="1">
      <alignment vertical="top"/>
    </xf>
    <xf numFmtId="49" fontId="27" fillId="3" borderId="0" xfId="0" applyNumberFormat="1" applyFont="1" applyFill="1" applyAlignment="1" applyProtection="1">
      <alignment horizontal="left" vertical="top"/>
    </xf>
    <xf numFmtId="49" fontId="26" fillId="3" borderId="41" xfId="0" applyNumberFormat="1" applyFont="1" applyFill="1" applyBorder="1" applyAlignment="1">
      <alignment vertical="top"/>
    </xf>
    <xf numFmtId="49" fontId="27" fillId="2" borderId="41" xfId="0" applyNumberFormat="1" applyFont="1" applyFill="1" applyBorder="1" applyAlignment="1">
      <alignment vertical="top"/>
    </xf>
    <xf numFmtId="49" fontId="27" fillId="4" borderId="2" xfId="0" applyNumberFormat="1" applyFont="1" applyFill="1" applyBorder="1" applyAlignment="1" applyProtection="1">
      <alignment horizontal="center" vertical="center" wrapText="1"/>
      <protection locked="0"/>
    </xf>
    <xf numFmtId="49" fontId="2" fillId="4" borderId="4" xfId="1" applyNumberFormat="1" applyFill="1" applyBorder="1" applyAlignment="1" applyProtection="1">
      <alignment horizontal="center" vertical="center" wrapText="1"/>
      <protection locked="0"/>
    </xf>
    <xf numFmtId="0" fontId="27" fillId="5" borderId="0" xfId="0" applyFont="1" applyFill="1" applyAlignment="1">
      <alignment vertical="top"/>
    </xf>
    <xf numFmtId="0" fontId="27" fillId="3" borderId="0" xfId="0" applyFont="1" applyFill="1" applyAlignment="1">
      <alignment vertical="top"/>
    </xf>
    <xf numFmtId="0" fontId="27" fillId="3" borderId="28" xfId="0" applyFont="1" applyFill="1" applyBorder="1" applyAlignment="1">
      <alignment horizontal="center" vertical="center"/>
    </xf>
    <xf numFmtId="0" fontId="32" fillId="3" borderId="0" xfId="0" applyFont="1" applyFill="1" applyAlignment="1">
      <alignment vertical="center"/>
    </xf>
    <xf numFmtId="0" fontId="27" fillId="3" borderId="29" xfId="0" applyFont="1" applyFill="1" applyBorder="1" applyAlignment="1">
      <alignment vertical="top"/>
    </xf>
    <xf numFmtId="0" fontId="26" fillId="3" borderId="41" xfId="0" applyFont="1" applyFill="1" applyBorder="1" applyAlignment="1">
      <alignment horizontal="center" vertical="center" wrapText="1"/>
    </xf>
    <xf numFmtId="49" fontId="27" fillId="4" borderId="0" xfId="0" applyNumberFormat="1" applyFont="1" applyFill="1" applyBorder="1" applyAlignment="1" applyProtection="1">
      <alignment horizontal="right" vertical="center"/>
    </xf>
    <xf numFmtId="0" fontId="48" fillId="3" borderId="41" xfId="0" applyFont="1" applyFill="1" applyBorder="1" applyAlignment="1">
      <alignment horizontal="center" vertical="center" wrapText="1"/>
    </xf>
    <xf numFmtId="0" fontId="30" fillId="3" borderId="28" xfId="0" applyFont="1" applyFill="1" applyBorder="1" applyAlignment="1" applyProtection="1">
      <alignment horizontal="left" vertical="top" wrapText="1" readingOrder="2"/>
    </xf>
    <xf numFmtId="0" fontId="48" fillId="3" borderId="41" xfId="0" applyFont="1" applyFill="1" applyBorder="1" applyAlignment="1" applyProtection="1">
      <alignment horizontal="center" vertical="center" wrapText="1"/>
    </xf>
    <xf numFmtId="0" fontId="27" fillId="2" borderId="0" xfId="0" applyFont="1" applyFill="1" applyBorder="1" applyProtection="1"/>
    <xf numFmtId="0" fontId="26" fillId="3" borderId="41" xfId="0" applyFont="1" applyFill="1" applyBorder="1" applyAlignment="1" applyProtection="1">
      <alignment horizontal="right" vertical="center" wrapText="1"/>
    </xf>
    <xf numFmtId="0" fontId="5" fillId="0" borderId="33" xfId="0" applyFont="1" applyBorder="1"/>
    <xf numFmtId="0" fontId="1" fillId="0" borderId="33" xfId="0" applyFont="1" applyBorder="1"/>
    <xf numFmtId="0" fontId="30" fillId="3" borderId="28" xfId="0" applyFont="1" applyFill="1" applyBorder="1" applyAlignment="1" applyProtection="1">
      <alignment vertical="top" wrapText="1" readingOrder="2"/>
    </xf>
    <xf numFmtId="49" fontId="27" fillId="0" borderId="34" xfId="0" applyNumberFormat="1" applyFont="1" applyFill="1" applyBorder="1" applyAlignment="1" applyProtection="1">
      <alignment horizontal="right" vertical="center" wrapText="1"/>
    </xf>
    <xf numFmtId="49" fontId="30" fillId="3" borderId="40" xfId="0" applyNumberFormat="1" applyFont="1" applyFill="1" applyBorder="1" applyAlignment="1" applyProtection="1">
      <alignment horizontal="center" vertical="center" wrapText="1" readingOrder="2"/>
    </xf>
    <xf numFmtId="166" fontId="30" fillId="3" borderId="34" xfId="2" applyNumberFormat="1" applyFont="1" applyFill="1" applyBorder="1" applyAlignment="1" applyProtection="1">
      <alignment horizontal="right" vertical="center" indent="1"/>
    </xf>
    <xf numFmtId="49" fontId="30" fillId="0" borderId="34" xfId="0" applyNumberFormat="1" applyFont="1" applyBorder="1" applyAlignment="1" applyProtection="1">
      <alignment horizontal="center" vertical="center"/>
    </xf>
    <xf numFmtId="49" fontId="30" fillId="3" borderId="34" xfId="0" applyNumberFormat="1" applyFont="1" applyFill="1" applyBorder="1" applyAlignment="1" applyProtection="1">
      <alignment horizontal="center" vertical="center"/>
    </xf>
    <xf numFmtId="0" fontId="30" fillId="3" borderId="4" xfId="0" applyFont="1" applyFill="1" applyBorder="1" applyAlignment="1" applyProtection="1">
      <alignment horizontal="center" vertical="top"/>
    </xf>
    <xf numFmtId="0" fontId="27" fillId="4" borderId="47" xfId="0" applyFont="1" applyFill="1" applyBorder="1" applyAlignment="1" applyProtection="1">
      <alignment horizontal="center" vertical="center" wrapText="1"/>
      <protection locked="0"/>
    </xf>
    <xf numFmtId="0" fontId="27" fillId="4" borderId="50" xfId="0" applyFont="1" applyFill="1" applyBorder="1" applyAlignment="1" applyProtection="1">
      <alignment horizontal="center" vertical="center" wrapText="1"/>
      <protection locked="0"/>
    </xf>
    <xf numFmtId="49" fontId="27" fillId="4" borderId="34" xfId="0" applyNumberFormat="1" applyFont="1" applyFill="1" applyBorder="1" applyAlignment="1" applyProtection="1">
      <alignment horizontal="right" vertical="top" wrapText="1"/>
      <protection locked="0"/>
    </xf>
    <xf numFmtId="49" fontId="27" fillId="4" borderId="4" xfId="0" applyNumberFormat="1" applyFont="1" applyFill="1" applyBorder="1" applyAlignment="1" applyProtection="1">
      <alignment horizontal="center" vertical="center" wrapText="1"/>
      <protection locked="0"/>
    </xf>
    <xf numFmtId="0" fontId="31" fillId="0" borderId="0" xfId="0" applyFont="1" applyFill="1" applyAlignment="1">
      <alignment vertical="top"/>
    </xf>
    <xf numFmtId="0" fontId="27" fillId="0" borderId="0" xfId="0" applyFont="1" applyFill="1" applyAlignment="1">
      <alignment vertical="top"/>
    </xf>
    <xf numFmtId="0" fontId="27" fillId="3" borderId="41" xfId="0" applyFont="1" applyFill="1" applyBorder="1" applyAlignment="1">
      <alignment vertical="top" wrapText="1"/>
    </xf>
    <xf numFmtId="0" fontId="26" fillId="3" borderId="41" xfId="0" applyFont="1" applyFill="1" applyBorder="1" applyAlignment="1">
      <alignment vertical="top"/>
    </xf>
    <xf numFmtId="0" fontId="30" fillId="3" borderId="41" xfId="0" applyFont="1" applyFill="1" applyBorder="1" applyAlignment="1">
      <alignment vertical="top" wrapText="1"/>
    </xf>
    <xf numFmtId="0" fontId="30" fillId="3" borderId="41" xfId="0" applyFont="1" applyFill="1" applyBorder="1" applyAlignment="1">
      <alignment vertical="top"/>
    </xf>
    <xf numFmtId="0" fontId="30" fillId="3" borderId="41" xfId="0" applyFont="1" applyFill="1" applyBorder="1" applyAlignment="1">
      <alignment horizontal="right" vertical="top" wrapText="1"/>
    </xf>
    <xf numFmtId="0" fontId="27" fillId="3" borderId="28" xfId="0" applyFont="1" applyFill="1" applyBorder="1" applyAlignment="1" applyProtection="1">
      <alignment horizontal="left" vertical="center"/>
    </xf>
    <xf numFmtId="49" fontId="27" fillId="4" borderId="4" xfId="0" applyNumberFormat="1" applyFont="1" applyFill="1" applyBorder="1" applyAlignment="1" applyProtection="1">
      <alignment vertical="center" wrapText="1"/>
      <protection locked="0"/>
    </xf>
    <xf numFmtId="49" fontId="27" fillId="3" borderId="28" xfId="0" applyNumberFormat="1" applyFont="1" applyFill="1" applyBorder="1" applyAlignment="1" applyProtection="1">
      <alignment horizontal="left" vertical="top"/>
    </xf>
    <xf numFmtId="49" fontId="27" fillId="3" borderId="29" xfId="0" applyNumberFormat="1" applyFont="1" applyFill="1" applyBorder="1" applyAlignment="1" applyProtection="1">
      <alignment vertical="top"/>
    </xf>
    <xf numFmtId="0" fontId="27" fillId="5" borderId="0" xfId="0" applyFont="1" applyFill="1" applyBorder="1" applyAlignment="1">
      <alignment horizontal="right" vertical="center"/>
    </xf>
    <xf numFmtId="49" fontId="54" fillId="12" borderId="0" xfId="0" applyNumberFormat="1" applyFont="1" applyFill="1" applyBorder="1" applyAlignment="1">
      <alignment vertical="top"/>
    </xf>
    <xf numFmtId="49" fontId="31" fillId="3" borderId="28" xfId="0" applyNumberFormat="1" applyFont="1" applyFill="1" applyBorder="1" applyAlignment="1" applyProtection="1">
      <alignment horizontal="left" vertical="top"/>
    </xf>
    <xf numFmtId="49" fontId="31" fillId="3" borderId="29" xfId="0" applyNumberFormat="1" applyFont="1" applyFill="1" applyBorder="1" applyAlignment="1" applyProtection="1">
      <alignment vertical="top"/>
    </xf>
    <xf numFmtId="49" fontId="27" fillId="3" borderId="28" xfId="0" applyNumberFormat="1" applyFont="1" applyFill="1" applyBorder="1" applyAlignment="1" applyProtection="1">
      <alignment horizontal="left"/>
    </xf>
    <xf numFmtId="49" fontId="27" fillId="3" borderId="29" xfId="0" applyNumberFormat="1" applyFont="1" applyFill="1" applyBorder="1" applyAlignment="1" applyProtection="1"/>
    <xf numFmtId="0" fontId="27" fillId="3" borderId="28" xfId="0" applyNumberFormat="1" applyFont="1" applyFill="1" applyBorder="1" applyAlignment="1" applyProtection="1">
      <alignment horizontal="left"/>
    </xf>
    <xf numFmtId="0" fontId="27" fillId="0" borderId="28" xfId="0" applyNumberFormat="1" applyFont="1" applyFill="1" applyBorder="1" applyAlignment="1" applyProtection="1">
      <alignment horizontal="left"/>
    </xf>
    <xf numFmtId="0" fontId="27" fillId="3" borderId="28" xfId="0" applyNumberFormat="1" applyFont="1" applyFill="1" applyBorder="1" applyAlignment="1" applyProtection="1">
      <alignment horizontal="left" vertical="center"/>
    </xf>
    <xf numFmtId="49" fontId="27" fillId="3" borderId="29" xfId="0" applyNumberFormat="1" applyFont="1" applyFill="1" applyBorder="1" applyAlignment="1" applyProtection="1">
      <alignment vertical="center"/>
    </xf>
    <xf numFmtId="0" fontId="27" fillId="3" borderId="28" xfId="0" applyNumberFormat="1" applyFont="1" applyFill="1" applyBorder="1" applyAlignment="1" applyProtection="1">
      <alignment horizontal="left" vertical="top"/>
    </xf>
    <xf numFmtId="49" fontId="27" fillId="3" borderId="28" xfId="0" applyNumberFormat="1" applyFont="1" applyFill="1" applyBorder="1" applyAlignment="1" applyProtection="1">
      <alignment horizontal="left" vertical="top" wrapText="1"/>
    </xf>
    <xf numFmtId="49" fontId="27" fillId="3" borderId="29" xfId="0" applyNumberFormat="1" applyFont="1" applyFill="1" applyBorder="1" applyAlignment="1" applyProtection="1">
      <alignment vertical="top" wrapText="1"/>
    </xf>
    <xf numFmtId="49" fontId="27" fillId="0" borderId="28" xfId="0" applyNumberFormat="1" applyFont="1" applyFill="1" applyBorder="1" applyAlignment="1" applyProtection="1">
      <alignment horizontal="left" vertical="top"/>
    </xf>
    <xf numFmtId="49" fontId="27" fillId="3" borderId="30" xfId="0" applyNumberFormat="1" applyFont="1" applyFill="1" applyBorder="1" applyAlignment="1" applyProtection="1">
      <alignment horizontal="left" vertical="top"/>
    </xf>
    <xf numFmtId="49" fontId="27" fillId="3" borderId="31" xfId="0" applyNumberFormat="1" applyFont="1" applyFill="1" applyBorder="1" applyAlignment="1" applyProtection="1">
      <alignment vertical="top"/>
    </xf>
    <xf numFmtId="49" fontId="27" fillId="3" borderId="32" xfId="0" applyNumberFormat="1" applyFont="1" applyFill="1" applyBorder="1" applyAlignment="1" applyProtection="1">
      <alignment vertical="top"/>
    </xf>
    <xf numFmtId="49" fontId="27" fillId="3" borderId="4" xfId="0" applyNumberFormat="1" applyFont="1" applyFill="1" applyBorder="1" applyAlignment="1" applyProtection="1">
      <alignment horizontal="right" vertical="center" wrapText="1"/>
    </xf>
    <xf numFmtId="49" fontId="27" fillId="3" borderId="13" xfId="0" applyNumberFormat="1" applyFont="1" applyFill="1" applyBorder="1" applyAlignment="1" applyProtection="1">
      <alignment horizontal="right" vertical="center" wrapText="1"/>
    </xf>
    <xf numFmtId="0" fontId="27" fillId="4" borderId="44" xfId="0" applyFont="1" applyFill="1" applyBorder="1" applyAlignment="1" applyProtection="1">
      <alignment horizontal="center" vertical="center" wrapText="1"/>
      <protection locked="0"/>
    </xf>
    <xf numFmtId="0" fontId="27" fillId="4" borderId="41" xfId="0" applyFont="1" applyFill="1" applyBorder="1" applyAlignment="1" applyProtection="1">
      <alignment vertical="top" wrapText="1"/>
      <protection locked="0"/>
    </xf>
    <xf numFmtId="0" fontId="30" fillId="3" borderId="42" xfId="0" applyFont="1" applyFill="1" applyBorder="1" applyAlignment="1" applyProtection="1">
      <alignment horizontal="center" vertical="center" wrapText="1"/>
    </xf>
    <xf numFmtId="0" fontId="27" fillId="3" borderId="28" xfId="0" applyFont="1" applyFill="1" applyBorder="1" applyAlignment="1">
      <alignment horizontal="left" vertical="top"/>
    </xf>
    <xf numFmtId="0" fontId="52" fillId="0" borderId="0" xfId="0" applyFont="1" applyFill="1" applyBorder="1" applyAlignment="1">
      <alignment vertical="top"/>
    </xf>
    <xf numFmtId="0" fontId="31" fillId="0" borderId="0" xfId="0" applyFont="1" applyFill="1" applyBorder="1" applyAlignment="1">
      <alignment vertical="top"/>
    </xf>
    <xf numFmtId="0" fontId="31" fillId="0" borderId="29" xfId="0" applyFont="1" applyFill="1" applyBorder="1" applyAlignment="1">
      <alignment vertical="top"/>
    </xf>
    <xf numFmtId="0" fontId="27" fillId="3" borderId="28" xfId="0" applyFont="1" applyFill="1" applyBorder="1" applyAlignment="1">
      <alignment vertical="top"/>
    </xf>
    <xf numFmtId="0" fontId="27" fillId="3" borderId="0" xfId="0" applyFont="1" applyFill="1" applyBorder="1" applyAlignment="1">
      <alignment horizontal="right" vertical="top"/>
    </xf>
    <xf numFmtId="0" fontId="27" fillId="3" borderId="0" xfId="0" applyFont="1" applyFill="1" applyBorder="1" applyAlignment="1">
      <alignment vertical="top"/>
    </xf>
    <xf numFmtId="0" fontId="26" fillId="3" borderId="0" xfId="0" applyFont="1" applyFill="1" applyBorder="1" applyAlignment="1">
      <alignment vertical="top"/>
    </xf>
    <xf numFmtId="0" fontId="53" fillId="3" borderId="0" xfId="0" applyFont="1" applyFill="1" applyBorder="1" applyAlignment="1">
      <alignment horizontal="right" vertical="top" readingOrder="2"/>
    </xf>
    <xf numFmtId="0" fontId="53" fillId="0" borderId="0" xfId="0" applyFont="1" applyBorder="1"/>
    <xf numFmtId="0" fontId="26" fillId="0" borderId="0" xfId="0" applyFont="1" applyBorder="1"/>
    <xf numFmtId="0" fontId="26" fillId="3" borderId="0" xfId="0" applyFont="1" applyFill="1" applyBorder="1" applyAlignment="1">
      <alignment vertical="center"/>
    </xf>
    <xf numFmtId="0" fontId="27" fillId="3" borderId="0" xfId="0" applyFont="1" applyFill="1" applyBorder="1"/>
    <xf numFmtId="0" fontId="27" fillId="3" borderId="30" xfId="0" applyFont="1" applyFill="1" applyBorder="1" applyAlignment="1" applyProtection="1">
      <alignment vertical="top"/>
    </xf>
    <xf numFmtId="0" fontId="27" fillId="3" borderId="31" xfId="0" applyFont="1" applyFill="1" applyBorder="1" applyAlignment="1" applyProtection="1">
      <alignment vertical="top"/>
    </xf>
    <xf numFmtId="0" fontId="27" fillId="3" borderId="31" xfId="8" applyNumberFormat="1" applyFont="1" applyFill="1" applyBorder="1" applyAlignment="1" applyProtection="1">
      <alignment vertical="top"/>
    </xf>
    <xf numFmtId="0" fontId="27" fillId="3" borderId="32" xfId="0" applyFont="1" applyFill="1" applyBorder="1" applyAlignment="1" applyProtection="1">
      <alignment vertical="top"/>
    </xf>
    <xf numFmtId="0" fontId="16" fillId="3" borderId="0" xfId="0" applyFont="1" applyFill="1" applyAlignment="1">
      <alignment vertical="center"/>
    </xf>
    <xf numFmtId="43" fontId="30" fillId="5" borderId="4" xfId="2" applyFont="1" applyFill="1" applyBorder="1" applyAlignment="1" applyProtection="1">
      <alignment horizontal="center" vertical="center" wrapText="1"/>
    </xf>
    <xf numFmtId="43" fontId="30" fillId="5" borderId="13" xfId="2" applyFont="1" applyFill="1" applyBorder="1" applyAlignment="1" applyProtection="1">
      <alignment horizontal="center" vertical="center" wrapText="1"/>
    </xf>
    <xf numFmtId="0" fontId="32" fillId="3" borderId="0" xfId="0" applyNumberFormat="1" applyFont="1" applyFill="1" applyBorder="1" applyAlignment="1" applyProtection="1">
      <alignment horizontal="right" vertical="top" wrapText="1"/>
    </xf>
    <xf numFmtId="0" fontId="33" fillId="10" borderId="25" xfId="0" applyNumberFormat="1" applyFont="1" applyFill="1" applyBorder="1" applyAlignment="1" applyProtection="1">
      <alignment horizontal="center" vertical="center" wrapText="1"/>
    </xf>
    <xf numFmtId="0" fontId="33" fillId="10" borderId="26" xfId="0" applyNumberFormat="1" applyFont="1" applyFill="1" applyBorder="1" applyAlignment="1" applyProtection="1">
      <alignment horizontal="center" vertical="center"/>
    </xf>
    <xf numFmtId="0" fontId="33" fillId="10" borderId="27" xfId="0" applyNumberFormat="1" applyFont="1" applyFill="1" applyBorder="1" applyAlignment="1" applyProtection="1">
      <alignment horizontal="center" vertical="center"/>
    </xf>
    <xf numFmtId="49" fontId="27" fillId="4" borderId="34" xfId="0" applyNumberFormat="1" applyFont="1" applyFill="1" applyBorder="1" applyAlignment="1" applyProtection="1">
      <alignment horizontal="right" vertical="top" wrapText="1"/>
      <protection locked="0"/>
    </xf>
    <xf numFmtId="0" fontId="33" fillId="11" borderId="25" xfId="0" applyNumberFormat="1" applyFont="1" applyFill="1" applyBorder="1" applyAlignment="1" applyProtection="1">
      <alignment horizontal="center" vertical="center" wrapText="1"/>
    </xf>
    <xf numFmtId="0" fontId="33" fillId="11" borderId="26" xfId="0" applyNumberFormat="1" applyFont="1" applyFill="1" applyBorder="1" applyAlignment="1" applyProtection="1">
      <alignment horizontal="center" vertical="center" wrapText="1"/>
    </xf>
    <xf numFmtId="0" fontId="33" fillId="11" borderId="27" xfId="0" applyNumberFormat="1" applyFont="1" applyFill="1" applyBorder="1" applyAlignment="1" applyProtection="1">
      <alignment horizontal="center" vertical="center" wrapText="1"/>
    </xf>
    <xf numFmtId="49" fontId="48" fillId="3" borderId="36" xfId="0" applyNumberFormat="1" applyFont="1" applyFill="1" applyBorder="1" applyAlignment="1" applyProtection="1">
      <alignment horizontal="right" vertical="top" wrapText="1"/>
    </xf>
    <xf numFmtId="49" fontId="48" fillId="3" borderId="37" xfId="0" applyNumberFormat="1" applyFont="1" applyFill="1" applyBorder="1" applyAlignment="1" applyProtection="1">
      <alignment horizontal="right" vertical="top" wrapText="1"/>
    </xf>
    <xf numFmtId="0" fontId="46" fillId="3" borderId="38" xfId="0" applyNumberFormat="1" applyFont="1" applyFill="1" applyBorder="1" applyAlignment="1" applyProtection="1">
      <alignment horizontal="right" vertical="top" wrapText="1"/>
    </xf>
    <xf numFmtId="0" fontId="46" fillId="3" borderId="0" xfId="0" applyNumberFormat="1" applyFont="1" applyFill="1" applyBorder="1" applyAlignment="1" applyProtection="1">
      <alignment horizontal="right" vertical="top" wrapText="1"/>
    </xf>
    <xf numFmtId="49" fontId="50" fillId="0" borderId="34" xfId="0" applyNumberFormat="1" applyFont="1" applyBorder="1" applyAlignment="1" applyProtection="1">
      <alignment horizontal="right" vertical="top" wrapText="1" readingOrder="2"/>
    </xf>
    <xf numFmtId="49" fontId="47" fillId="3" borderId="34" xfId="0" applyNumberFormat="1" applyFont="1" applyFill="1" applyBorder="1" applyAlignment="1" applyProtection="1">
      <alignment horizontal="center" vertical="top"/>
    </xf>
    <xf numFmtId="43" fontId="27" fillId="4" borderId="48" xfId="2" applyFont="1" applyFill="1" applyBorder="1" applyAlignment="1" applyProtection="1">
      <alignment horizontal="center" vertical="center" wrapText="1"/>
      <protection locked="0"/>
    </xf>
    <xf numFmtId="43" fontId="27" fillId="4" borderId="46" xfId="2" applyFont="1" applyFill="1" applyBorder="1" applyAlignment="1" applyProtection="1">
      <alignment horizontal="center" vertical="center" wrapText="1"/>
      <protection locked="0"/>
    </xf>
    <xf numFmtId="43" fontId="27" fillId="4" borderId="49" xfId="2" applyFont="1" applyFill="1" applyBorder="1" applyAlignment="1" applyProtection="1">
      <alignment horizontal="center" vertical="center" wrapText="1"/>
      <protection locked="0"/>
    </xf>
    <xf numFmtId="0" fontId="27" fillId="4" borderId="42" xfId="0" applyFont="1" applyFill="1" applyBorder="1" applyAlignment="1" applyProtection="1">
      <alignment horizontal="center" vertical="center" wrapText="1"/>
      <protection locked="0"/>
    </xf>
    <xf numFmtId="0" fontId="27" fillId="4" borderId="43" xfId="0" applyFont="1" applyFill="1" applyBorder="1" applyAlignment="1" applyProtection="1">
      <alignment horizontal="center" vertical="center" wrapText="1"/>
      <protection locked="0"/>
    </xf>
    <xf numFmtId="0" fontId="27" fillId="4" borderId="44" xfId="0" applyFont="1" applyFill="1" applyBorder="1" applyAlignment="1" applyProtection="1">
      <alignment horizontal="center" vertical="center" wrapText="1"/>
      <protection locked="0"/>
    </xf>
    <xf numFmtId="0" fontId="27" fillId="8" borderId="42" xfId="0" applyFont="1" applyFill="1" applyBorder="1" applyAlignment="1" applyProtection="1">
      <alignment horizontal="center" vertical="center"/>
      <protection locked="0"/>
    </xf>
    <xf numFmtId="0" fontId="27" fillId="8" borderId="43" xfId="0" applyFont="1" applyFill="1" applyBorder="1" applyAlignment="1" applyProtection="1">
      <alignment horizontal="center" vertical="center"/>
      <protection locked="0"/>
    </xf>
    <xf numFmtId="0" fontId="27" fillId="8" borderId="44" xfId="0" applyFont="1" applyFill="1" applyBorder="1" applyAlignment="1" applyProtection="1">
      <alignment horizontal="center" vertical="center"/>
      <protection locked="0"/>
    </xf>
    <xf numFmtId="166" fontId="30" fillId="5" borderId="4" xfId="2" applyNumberFormat="1" applyFont="1" applyFill="1" applyBorder="1" applyAlignment="1" applyProtection="1">
      <alignment horizontal="right" vertical="center" wrapText="1" indent="4"/>
    </xf>
    <xf numFmtId="0" fontId="27" fillId="4" borderId="48" xfId="0" applyFont="1" applyFill="1" applyBorder="1" applyAlignment="1" applyProtection="1">
      <alignment horizontal="center" vertical="center" wrapText="1"/>
      <protection locked="0"/>
    </xf>
    <xf numFmtId="0" fontId="27" fillId="4" borderId="46" xfId="0" applyFont="1" applyFill="1" applyBorder="1" applyAlignment="1" applyProtection="1">
      <alignment horizontal="center" vertical="center" wrapText="1"/>
      <protection locked="0"/>
    </xf>
    <xf numFmtId="0" fontId="27" fillId="4" borderId="49" xfId="0" applyFont="1" applyFill="1" applyBorder="1" applyAlignment="1" applyProtection="1">
      <alignment horizontal="center" vertical="center" wrapText="1"/>
      <protection locked="0"/>
    </xf>
    <xf numFmtId="0" fontId="27" fillId="0" borderId="42" xfId="0" applyFont="1" applyFill="1" applyBorder="1" applyAlignment="1" applyProtection="1">
      <alignment horizontal="right" vertical="center"/>
    </xf>
    <xf numFmtId="0" fontId="27" fillId="0" borderId="43" xfId="0" applyFont="1" applyFill="1" applyBorder="1" applyAlignment="1" applyProtection="1">
      <alignment horizontal="right" vertical="center"/>
    </xf>
    <xf numFmtId="0" fontId="27" fillId="0" borderId="44" xfId="0" applyFont="1" applyFill="1" applyBorder="1" applyAlignment="1" applyProtection="1">
      <alignment horizontal="right" vertical="center"/>
    </xf>
    <xf numFmtId="0" fontId="48" fillId="3" borderId="42" xfId="0" applyFont="1" applyFill="1" applyBorder="1" applyAlignment="1">
      <alignment horizontal="center" vertical="center" wrapText="1"/>
    </xf>
    <xf numFmtId="0" fontId="48" fillId="3" borderId="43" xfId="0" applyFont="1" applyFill="1" applyBorder="1" applyAlignment="1">
      <alignment horizontal="center" vertical="center" wrapText="1"/>
    </xf>
    <xf numFmtId="0" fontId="48" fillId="3" borderId="44" xfId="0" applyFont="1" applyFill="1" applyBorder="1" applyAlignment="1">
      <alignment horizontal="center" vertical="center" wrapText="1"/>
    </xf>
    <xf numFmtId="3" fontId="48" fillId="3" borderId="42" xfId="0" applyNumberFormat="1" applyFont="1" applyFill="1" applyBorder="1" applyAlignment="1">
      <alignment horizontal="center" vertical="center" wrapText="1"/>
    </xf>
    <xf numFmtId="0" fontId="30" fillId="3" borderId="42" xfId="0" applyFont="1" applyFill="1" applyBorder="1" applyAlignment="1" applyProtection="1">
      <alignment horizontal="center" vertical="center" wrapText="1"/>
    </xf>
    <xf numFmtId="0" fontId="30" fillId="3" borderId="43" xfId="0" applyFont="1" applyFill="1" applyBorder="1" applyAlignment="1" applyProtection="1">
      <alignment horizontal="center" vertical="center" wrapText="1"/>
    </xf>
    <xf numFmtId="0" fontId="30" fillId="3" borderId="44" xfId="0" applyFont="1" applyFill="1" applyBorder="1" applyAlignment="1" applyProtection="1">
      <alignment horizontal="center" vertical="center" wrapText="1"/>
    </xf>
    <xf numFmtId="0" fontId="27" fillId="4" borderId="41" xfId="0" applyFont="1" applyFill="1" applyBorder="1" applyAlignment="1" applyProtection="1">
      <alignment vertical="top" wrapText="1"/>
      <protection locked="0"/>
    </xf>
    <xf numFmtId="0" fontId="30" fillId="3" borderId="0" xfId="0" applyFont="1" applyFill="1" applyBorder="1" applyAlignment="1">
      <alignment horizontal="right" vertical="top" wrapText="1"/>
    </xf>
    <xf numFmtId="0" fontId="27" fillId="2" borderId="0" xfId="0" applyFont="1" applyFill="1" applyBorder="1" applyAlignment="1">
      <alignment horizontal="center"/>
    </xf>
    <xf numFmtId="0" fontId="26" fillId="2" borderId="0" xfId="0" applyFont="1" applyFill="1" applyBorder="1" applyAlignment="1">
      <alignment horizontal="center"/>
    </xf>
    <xf numFmtId="0" fontId="33" fillId="11" borderId="25" xfId="0" applyNumberFormat="1" applyFont="1" applyFill="1" applyBorder="1" applyAlignment="1" applyProtection="1">
      <alignment horizontal="center" vertical="top" wrapText="1"/>
    </xf>
    <xf numFmtId="0" fontId="33" fillId="11" borderId="26" xfId="0" applyNumberFormat="1" applyFont="1" applyFill="1" applyBorder="1" applyAlignment="1" applyProtection="1">
      <alignment horizontal="center" vertical="top" wrapText="1"/>
    </xf>
    <xf numFmtId="0" fontId="48" fillId="3" borderId="42" xfId="0" applyFont="1" applyFill="1" applyBorder="1" applyAlignment="1" applyProtection="1">
      <alignment horizontal="right" vertical="center" wrapText="1"/>
    </xf>
    <xf numFmtId="0" fontId="48" fillId="3" borderId="43" xfId="0" applyFont="1" applyFill="1" applyBorder="1" applyAlignment="1" applyProtection="1">
      <alignment horizontal="right" vertical="center" wrapText="1"/>
    </xf>
    <xf numFmtId="0" fontId="48" fillId="3" borderId="44" xfId="0" applyFont="1" applyFill="1" applyBorder="1" applyAlignment="1" applyProtection="1">
      <alignment horizontal="right" vertical="center" wrapText="1"/>
    </xf>
    <xf numFmtId="0" fontId="48" fillId="3" borderId="42" xfId="0" applyFont="1" applyFill="1" applyBorder="1" applyAlignment="1" applyProtection="1">
      <alignment horizontal="center" vertical="center" wrapText="1"/>
    </xf>
    <xf numFmtId="0" fontId="48" fillId="3" borderId="43" xfId="0" applyFont="1" applyFill="1" applyBorder="1" applyAlignment="1" applyProtection="1">
      <alignment horizontal="center" vertical="center" wrapText="1"/>
    </xf>
    <xf numFmtId="0" fontId="48" fillId="3" borderId="44" xfId="0" applyFont="1" applyFill="1" applyBorder="1" applyAlignment="1" applyProtection="1">
      <alignment horizontal="center" vertical="center" wrapText="1"/>
    </xf>
    <xf numFmtId="9" fontId="30" fillId="3" borderId="42" xfId="17" applyFont="1" applyFill="1" applyBorder="1" applyAlignment="1" applyProtection="1">
      <alignment horizontal="center" vertical="center" wrapText="1"/>
    </xf>
    <xf numFmtId="9" fontId="30" fillId="3" borderId="43" xfId="17" applyFont="1" applyFill="1" applyBorder="1" applyAlignment="1" applyProtection="1">
      <alignment horizontal="center" vertical="center" wrapText="1"/>
    </xf>
    <xf numFmtId="9" fontId="30" fillId="3" borderId="45" xfId="17" applyFont="1" applyFill="1" applyBorder="1" applyAlignment="1" applyProtection="1">
      <alignment horizontal="center" vertical="center" wrapText="1"/>
    </xf>
    <xf numFmtId="166" fontId="30" fillId="3" borderId="42" xfId="2" applyNumberFormat="1" applyFont="1" applyFill="1" applyBorder="1" applyAlignment="1" applyProtection="1">
      <alignment horizontal="right" vertical="center" wrapText="1" indent="4"/>
    </xf>
    <xf numFmtId="166" fontId="30" fillId="3" borderId="43" xfId="2" applyNumberFormat="1" applyFont="1" applyFill="1" applyBorder="1" applyAlignment="1" applyProtection="1">
      <alignment horizontal="right" vertical="center" wrapText="1" indent="4"/>
    </xf>
    <xf numFmtId="166" fontId="30" fillId="3" borderId="46" xfId="2" applyNumberFormat="1" applyFont="1" applyFill="1" applyBorder="1" applyAlignment="1" applyProtection="1">
      <alignment horizontal="right" vertical="center" wrapText="1" indent="4"/>
    </xf>
    <xf numFmtId="0" fontId="1" fillId="2" borderId="0" xfId="0" applyFont="1" applyFill="1" applyAlignment="1" applyProtection="1">
      <alignment horizontal="center"/>
    </xf>
    <xf numFmtId="0" fontId="4" fillId="3" borderId="0" xfId="8" applyNumberFormat="1" applyFont="1" applyFill="1" applyBorder="1" applyAlignment="1" applyProtection="1">
      <alignment vertical="top" wrapText="1"/>
    </xf>
    <xf numFmtId="0" fontId="1" fillId="0" borderId="16" xfId="0" applyFont="1" applyFill="1" applyBorder="1" applyAlignment="1" applyProtection="1">
      <alignment horizontal="right" vertical="top"/>
    </xf>
    <xf numFmtId="0" fontId="1" fillId="0" borderId="15" xfId="0" applyFont="1" applyFill="1" applyBorder="1" applyAlignment="1" applyProtection="1">
      <alignment horizontal="right" vertical="top"/>
    </xf>
    <xf numFmtId="0" fontId="1" fillId="3" borderId="1" xfId="0" applyFont="1" applyFill="1" applyBorder="1" applyAlignment="1" applyProtection="1">
      <alignment vertical="top"/>
    </xf>
    <xf numFmtId="0" fontId="8" fillId="2" borderId="0" xfId="0" applyFont="1" applyFill="1" applyAlignment="1" applyProtection="1">
      <alignment horizontal="center" vertical="top" wrapText="1"/>
    </xf>
    <xf numFmtId="0" fontId="1" fillId="0" borderId="0" xfId="0" applyFont="1" applyAlignment="1" applyProtection="1">
      <alignment horizontal="center"/>
    </xf>
    <xf numFmtId="0" fontId="9" fillId="2" borderId="0" xfId="0" applyFont="1" applyFill="1" applyAlignment="1" applyProtection="1">
      <alignment horizontal="center" vertical="top" wrapText="1"/>
    </xf>
    <xf numFmtId="0" fontId="8" fillId="2" borderId="0" xfId="9" applyNumberFormat="1" applyFont="1" applyFill="1" applyAlignment="1" applyProtection="1">
      <alignment horizontal="center" vertical="top" wrapText="1"/>
    </xf>
    <xf numFmtId="0" fontId="4" fillId="3" borderId="0" xfId="0" applyFont="1" applyFill="1" applyAlignment="1" applyProtection="1">
      <alignment horizontal="right" vertical="top" wrapText="1"/>
    </xf>
    <xf numFmtId="0" fontId="1" fillId="4" borderId="0" xfId="0" applyFont="1" applyFill="1" applyBorder="1" applyAlignment="1" applyProtection="1">
      <alignment vertical="top" wrapText="1"/>
      <protection locked="0"/>
    </xf>
    <xf numFmtId="0" fontId="5" fillId="2" borderId="0" xfId="0" applyFont="1" applyFill="1" applyAlignment="1" applyProtection="1">
      <alignment horizontal="center"/>
    </xf>
    <xf numFmtId="0" fontId="4" fillId="3" borderId="0" xfId="0" applyFont="1" applyFill="1" applyBorder="1" applyAlignment="1" applyProtection="1">
      <alignment horizontal="right" vertical="top" wrapText="1"/>
    </xf>
    <xf numFmtId="0" fontId="1" fillId="4" borderId="2" xfId="0" applyFont="1" applyFill="1" applyBorder="1" applyAlignment="1" applyProtection="1">
      <alignment horizontal="right" vertical="top"/>
      <protection locked="0"/>
    </xf>
  </cellXfs>
  <cellStyles count="34">
    <cellStyle name="0,0_x000d__x000a_NA_x000d__x000a_" xfId="15"/>
    <cellStyle name="Comma" xfId="2" builtinId="3"/>
    <cellStyle name="Hyperlink 2" xfId="4"/>
    <cellStyle name="Hyperlink 2 2" xfId="16"/>
    <cellStyle name="Normal" xfId="0" builtinId="0"/>
    <cellStyle name="Normal 10" xfId="13"/>
    <cellStyle name="Normal 11" xfId="14"/>
    <cellStyle name="Normal 12" xfId="18"/>
    <cellStyle name="Normal 13" xfId="19"/>
    <cellStyle name="Normal 14" xfId="20"/>
    <cellStyle name="Normal 15" xfId="21"/>
    <cellStyle name="Normal 16" xfId="22"/>
    <cellStyle name="Normal 17" xfId="23"/>
    <cellStyle name="Normal 18" xfId="24"/>
    <cellStyle name="Normal 19" xfId="25"/>
    <cellStyle name="Normal 2" xfId="3"/>
    <cellStyle name="Normal 2 2" xfId="5"/>
    <cellStyle name="Normal 20" xfId="26"/>
    <cellStyle name="Normal 21" xfId="27"/>
    <cellStyle name="Normal 22" xfId="28"/>
    <cellStyle name="Normal 23" xfId="29"/>
    <cellStyle name="Normal 24" xfId="30"/>
    <cellStyle name="Normal 25" xfId="31"/>
    <cellStyle name="Normal 26" xfId="32"/>
    <cellStyle name="Normal 27" xfId="33"/>
    <cellStyle name="Normal 3" xfId="6"/>
    <cellStyle name="Normal 4" xfId="7"/>
    <cellStyle name="Normal 5" xfId="8"/>
    <cellStyle name="Normal 6" xfId="9"/>
    <cellStyle name="Normal 7" xfId="10"/>
    <cellStyle name="Normal 8" xfId="11"/>
    <cellStyle name="Normal 9" xfId="12"/>
    <cellStyle name="Percent" xfId="17" builtinId="5"/>
    <cellStyle name="היפר-קישור" xfId="1" builtinId="8"/>
  </cellStyles>
  <dxfs count="33">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bgColor rgb="FFFF0000"/>
        </patternFill>
      </fill>
    </dxf>
    <dxf>
      <font>
        <color rgb="FFFFFF00"/>
      </font>
      <fill>
        <patternFill>
          <bgColor rgb="FFFF0000"/>
        </patternFill>
      </fill>
    </dxf>
    <dxf>
      <fill>
        <patternFill patternType="lightDown">
          <fgColor theme="0"/>
          <bgColor theme="0" tint="-0.34998626667073579"/>
        </patternFill>
      </fill>
    </dxf>
    <dxf>
      <fill>
        <patternFill patternType="lightDown">
          <fgColor theme="0"/>
          <bgColor theme="0" tint="-0.34998626667073579"/>
        </patternFill>
      </fill>
    </dxf>
  </dxfs>
  <tableStyles count="0" defaultTableStyle="TableStyleMedium9" defaultPivotStyle="PivotStyleLight16"/>
  <colors>
    <mruColors>
      <color rgb="FFDAE8F4"/>
      <color rgb="FFE3E3EB"/>
      <color rgb="FFFF33CC"/>
      <color rgb="FF777777"/>
      <color rgb="FF7ABC32"/>
      <color rgb="FF4D4D4D"/>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1513421</xdr:colOff>
      <xdr:row>0</xdr:row>
      <xdr:rowOff>1280586</xdr:rowOff>
    </xdr:from>
    <xdr:to>
      <xdr:col>2</xdr:col>
      <xdr:colOff>2693264</xdr:colOff>
      <xdr:row>1</xdr:row>
      <xdr:rowOff>301626</xdr:rowOff>
    </xdr:to>
    <xdr:pic>
      <xdr:nvPicPr>
        <xdr:cNvPr id="2" name="Picture 1" descr="משרד האנרגיה – ויקיפדיה">
          <a:extLst>
            <a:ext uri="{FF2B5EF4-FFF2-40B4-BE49-F238E27FC236}">
              <a16:creationId xmlns:a16="http://schemas.microsoft.com/office/drawing/2014/main" xmlns="" id="{EB4EE691-A256-4BCE-AA2F-90C52815F6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8916161" y="1280586"/>
          <a:ext cx="1176668" cy="862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161924</xdr:colOff>
      <xdr:row>0</xdr:row>
      <xdr:rowOff>523875</xdr:rowOff>
    </xdr:from>
    <xdr:to>
      <xdr:col>1</xdr:col>
      <xdr:colOff>1820333</xdr:colOff>
      <xdr:row>1</xdr:row>
      <xdr:rowOff>541431</xdr:rowOff>
    </xdr:to>
    <xdr:pic>
      <xdr:nvPicPr>
        <xdr:cNvPr id="2" name="תמונה 9">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9988686525" y="523875"/>
          <a:ext cx="2257426" cy="85575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drawing" Target="../drawings/drawing2.xml"/><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3.bin"/><Relationship Id="rId7" Type="http://schemas.openxmlformats.org/officeDocument/2006/relationships/hyperlink" Target="https://www.convert-measurement-units.com/conversion-calculator.php?type=energy" TargetMode="Externa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hyperlink" Target="https://www.convert-measurement-units.com/conversion-calculator.php?type=energy" TargetMode="External"/><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249977111117893"/>
  </sheetPr>
  <dimension ref="A1:KP215"/>
  <sheetViews>
    <sheetView rightToLeft="1" tabSelected="1" zoomScale="70" zoomScaleNormal="70" workbookViewId="0">
      <selection activeCell="A25" sqref="A25"/>
    </sheetView>
  </sheetViews>
  <sheetFormatPr defaultColWidth="9" defaultRowHeight="16.5"/>
  <cols>
    <col min="1" max="1" width="5.5" style="210" customWidth="1"/>
    <col min="2" max="2" width="36.75" style="210" customWidth="1"/>
    <col min="3" max="3" width="43.875" style="232" customWidth="1"/>
    <col min="4" max="4" width="37" style="232" customWidth="1"/>
    <col min="5" max="5" width="20.5" style="232" customWidth="1"/>
    <col min="6" max="6" width="24.5" style="232" customWidth="1"/>
    <col min="7" max="7" width="17.5" style="232" customWidth="1"/>
    <col min="8" max="8" width="24.5" style="232" customWidth="1"/>
    <col min="9" max="9" width="19.25" style="232" customWidth="1"/>
    <col min="10" max="12" width="19.25" style="210" customWidth="1"/>
    <col min="13" max="13" width="20.875" style="210" customWidth="1"/>
    <col min="14" max="14" width="13.875" style="210" customWidth="1"/>
    <col min="15" max="15" width="28.5" style="232" customWidth="1"/>
    <col min="16" max="16" width="11" style="232" customWidth="1"/>
    <col min="17" max="17" width="34.5" style="232" customWidth="1"/>
    <col min="18" max="18" width="26.25" style="232" customWidth="1"/>
    <col min="19" max="19" width="29.5" style="232" customWidth="1"/>
    <col min="20" max="20" width="18.125" style="232" customWidth="1"/>
    <col min="21" max="26" width="29.5" style="232" customWidth="1"/>
    <col min="27" max="27" width="10.5" style="232" customWidth="1"/>
    <col min="28" max="28" width="29.875" style="232" customWidth="1"/>
    <col min="29" max="29" width="14.5" style="232" customWidth="1"/>
    <col min="30" max="30" width="28.25" style="232" customWidth="1"/>
    <col min="31" max="31" width="20.5" style="232" customWidth="1"/>
    <col min="32" max="32" width="29.5" style="232" customWidth="1"/>
    <col min="33" max="33" width="20.75" style="232" customWidth="1"/>
    <col min="34" max="34" width="16.5" style="232" customWidth="1"/>
    <col min="35" max="35" width="15.5" style="232" customWidth="1"/>
    <col min="36" max="36" width="18.75" style="232" customWidth="1"/>
    <col min="37" max="37" width="20.875" style="232" customWidth="1"/>
    <col min="38" max="38" width="27.125" style="232" customWidth="1"/>
    <col min="39" max="39" width="27" style="232" customWidth="1"/>
    <col min="40" max="40" width="18.25" style="232" customWidth="1"/>
    <col min="41" max="41" width="23.5" style="232" customWidth="1"/>
    <col min="42" max="42" width="20.25" style="232" customWidth="1"/>
    <col min="43" max="43" width="20.125" style="232" customWidth="1"/>
    <col min="44" max="44" width="16.5" style="232" customWidth="1"/>
    <col min="45" max="45" width="24.875" style="232" customWidth="1"/>
    <col min="46" max="46" width="14.5" style="232" customWidth="1"/>
    <col min="47" max="47" width="28.75" style="232" customWidth="1"/>
    <col min="48" max="48" width="19.125" style="232" customWidth="1"/>
    <col min="49" max="49" width="20.875" style="232" customWidth="1"/>
    <col min="50" max="50" width="22.5" style="232" customWidth="1"/>
    <col min="51" max="51" width="25.875" style="232" customWidth="1"/>
    <col min="52" max="52" width="21.875" style="232" customWidth="1"/>
    <col min="53" max="53" width="25.125" style="232" customWidth="1"/>
    <col min="54" max="54" width="22" style="232" bestFit="1" customWidth="1"/>
    <col min="55" max="55" width="11.75" style="232" customWidth="1"/>
    <col min="56" max="56" width="27.5" style="232" customWidth="1"/>
    <col min="57" max="57" width="22.5" style="232" customWidth="1"/>
    <col min="58" max="58" width="26.25" style="232" customWidth="1"/>
    <col min="59" max="59" width="20.875" style="232" customWidth="1"/>
    <col min="60" max="61" width="26.5" style="232" customWidth="1"/>
    <col min="62" max="62" width="15.5" style="232" customWidth="1"/>
    <col min="63" max="63" width="11.25" style="232" customWidth="1"/>
    <col min="64" max="64" width="13.25" style="232" customWidth="1"/>
    <col min="65" max="65" width="11" style="232" customWidth="1"/>
    <col min="66" max="66" width="22" style="233" bestFit="1" customWidth="1"/>
    <col min="67" max="67" width="13.75" style="232" customWidth="1"/>
    <col min="68" max="68" width="26.5" style="232" customWidth="1"/>
    <col min="69" max="69" width="14.875" style="232" customWidth="1"/>
    <col min="70" max="70" width="13.75" style="232" customWidth="1"/>
    <col min="71" max="71" width="14.5" style="232" customWidth="1"/>
    <col min="72" max="72" width="17.75" style="232" customWidth="1"/>
    <col min="73" max="73" width="20.875" style="232" customWidth="1"/>
    <col min="74" max="74" width="12.125" style="232" customWidth="1"/>
    <col min="75" max="75" width="14.5" style="232" customWidth="1"/>
    <col min="76" max="76" width="20.5" style="232" customWidth="1"/>
    <col min="77" max="77" width="15.125" style="232" customWidth="1"/>
    <col min="78" max="78" width="22" style="232" bestFit="1" customWidth="1"/>
    <col min="79" max="79" width="13.5" style="232" customWidth="1"/>
    <col min="80" max="80" width="20" style="232" customWidth="1"/>
    <col min="81" max="81" width="12.25" style="232" customWidth="1"/>
    <col min="82" max="82" width="15.5" style="232" customWidth="1"/>
    <col min="83" max="83" width="26" style="232" customWidth="1"/>
    <col min="84" max="84" width="14.5" style="232" customWidth="1"/>
    <col min="85" max="85" width="20.875" style="232" customWidth="1"/>
    <col min="86" max="86" width="11.5" style="232" customWidth="1"/>
    <col min="87" max="87" width="20.125" style="232" bestFit="1" customWidth="1"/>
    <col min="88" max="88" width="9" style="232"/>
    <col min="89" max="89" width="11.75" style="232" bestFit="1" customWidth="1"/>
    <col min="90" max="90" width="22" style="232" bestFit="1" customWidth="1"/>
    <col min="91" max="93" width="9" style="232"/>
    <col min="94" max="94" width="13.5" style="232" customWidth="1"/>
    <col min="95" max="95" width="13.125" style="232" customWidth="1"/>
    <col min="96" max="96" width="10.5" style="232" customWidth="1"/>
    <col min="97" max="97" width="20.875" style="232" customWidth="1"/>
    <col min="98" max="98" width="9" style="232" customWidth="1"/>
    <col min="99" max="99" width="20.125" style="232" bestFit="1" customWidth="1"/>
    <col min="100" max="100" width="9" style="232"/>
    <col min="101" max="101" width="11.75" style="232" bestFit="1" customWidth="1"/>
    <col min="102" max="102" width="22" style="232" bestFit="1" customWidth="1"/>
    <col min="103" max="105" width="9" style="232"/>
    <col min="106" max="106" width="13.5" style="232" customWidth="1"/>
    <col min="107" max="107" width="13.125" style="232" customWidth="1"/>
    <col min="108" max="108" width="10.5" style="232" customWidth="1"/>
    <col min="109" max="109" width="20.875" style="232" customWidth="1"/>
    <col min="110" max="110" width="9" style="232" customWidth="1"/>
    <col min="111" max="111" width="20.125" style="232" bestFit="1" customWidth="1"/>
    <col min="112" max="112" width="9" style="232"/>
    <col min="113" max="113" width="11.75" style="232" bestFit="1" customWidth="1"/>
    <col min="114" max="114" width="22" style="232" bestFit="1" customWidth="1"/>
    <col min="115" max="117" width="9" style="232"/>
    <col min="118" max="118" width="13.5" style="232" customWidth="1"/>
    <col min="119" max="119" width="20.125" style="232" customWidth="1"/>
    <col min="120" max="120" width="10.5" style="232" customWidth="1"/>
    <col min="121" max="121" width="20.875" style="232" customWidth="1"/>
    <col min="122" max="122" width="9" style="232" customWidth="1"/>
    <col min="123" max="16384" width="9" style="232"/>
  </cols>
  <sheetData>
    <row r="1" spans="1:302" s="210" customFormat="1" ht="144.94999999999999" customHeight="1">
      <c r="A1" s="462" t="s">
        <v>2237</v>
      </c>
      <c r="B1" s="463"/>
      <c r="C1" s="463"/>
      <c r="D1" s="463"/>
      <c r="E1" s="464"/>
      <c r="F1" s="211"/>
    </row>
    <row r="2" spans="1:302" s="210" customFormat="1" ht="27.95" customHeight="1">
      <c r="A2" s="290"/>
      <c r="B2" s="291"/>
      <c r="C2" s="291"/>
      <c r="D2" s="291"/>
      <c r="E2" s="292"/>
      <c r="F2" s="211"/>
    </row>
    <row r="3" spans="1:302" s="212" customFormat="1" ht="14.25" customHeight="1">
      <c r="A3" s="242"/>
      <c r="B3" s="211"/>
      <c r="C3" s="211"/>
      <c r="D3" s="211"/>
      <c r="E3" s="243"/>
      <c r="F3" s="211"/>
      <c r="G3" s="211"/>
      <c r="H3" s="211"/>
      <c r="I3"/>
    </row>
    <row r="4" spans="1:302" s="234" customFormat="1" ht="18.95" customHeight="1">
      <c r="A4" s="244"/>
      <c r="B4" s="235" t="s">
        <v>2196</v>
      </c>
      <c r="C4" s="245"/>
      <c r="D4" s="235"/>
      <c r="E4" s="246"/>
      <c r="F4" s="235"/>
      <c r="G4" s="235"/>
      <c r="H4" s="235"/>
    </row>
    <row r="5" spans="1:302" s="234" customFormat="1" ht="18.95" customHeight="1">
      <c r="A5" s="244"/>
      <c r="B5" s="235" t="s">
        <v>2171</v>
      </c>
      <c r="C5" s="235"/>
      <c r="D5" s="235"/>
      <c r="E5" s="246"/>
      <c r="F5" s="235"/>
      <c r="G5" s="235"/>
      <c r="H5" s="235"/>
    </row>
    <row r="6" spans="1:302" s="212" customFormat="1" ht="18.95" customHeight="1">
      <c r="A6" s="242"/>
      <c r="B6" s="257" t="s">
        <v>2223</v>
      </c>
      <c r="C6" s="211"/>
      <c r="D6" s="211"/>
      <c r="E6" s="243"/>
      <c r="F6" s="211"/>
      <c r="G6" s="211"/>
      <c r="H6" s="211"/>
    </row>
    <row r="7" spans="1:302" s="212" customFormat="1" ht="14.1" customHeight="1">
      <c r="A7" s="242"/>
      <c r="B7" s="211"/>
      <c r="C7" s="211"/>
      <c r="D7" s="211"/>
      <c r="E7" s="243"/>
      <c r="F7" s="211"/>
      <c r="G7" s="211"/>
      <c r="H7" s="211"/>
    </row>
    <row r="8" spans="1:302" s="212" customFormat="1">
      <c r="A8" s="242"/>
      <c r="B8" s="264" t="s">
        <v>2208</v>
      </c>
      <c r="C8" s="211"/>
      <c r="D8" s="211"/>
      <c r="E8" s="243"/>
      <c r="F8" s="211"/>
      <c r="G8" s="211"/>
      <c r="H8" s="211"/>
    </row>
    <row r="9" spans="1:302" s="213" customFormat="1" ht="19.5" customHeight="1">
      <c r="A9" s="247"/>
      <c r="B9" s="265" t="s">
        <v>2212</v>
      </c>
      <c r="C9" s="211"/>
      <c r="D9" s="211"/>
      <c r="E9" s="243"/>
      <c r="F9" s="211"/>
      <c r="G9" s="211"/>
      <c r="H9" s="211"/>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row>
    <row r="10" spans="1:302" s="213" customFormat="1">
      <c r="A10" s="247"/>
      <c r="B10" s="214"/>
      <c r="C10" s="211"/>
      <c r="D10" s="211"/>
      <c r="E10" s="243"/>
      <c r="F10" s="211"/>
      <c r="G10" s="211"/>
      <c r="H10" s="211"/>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row>
    <row r="11" spans="1:302" s="215" customFormat="1" ht="25.5">
      <c r="A11" s="248"/>
      <c r="B11" s="289" t="s">
        <v>125</v>
      </c>
      <c r="E11" s="249"/>
      <c r="BL11" s="216"/>
    </row>
    <row r="12" spans="1:302" s="239" customFormat="1" ht="18.95" customHeight="1">
      <c r="A12" s="250" t="s">
        <v>127</v>
      </c>
      <c r="B12" s="258" t="s">
        <v>126</v>
      </c>
      <c r="C12" s="259"/>
      <c r="E12" s="251"/>
      <c r="F12" s="236"/>
      <c r="G12" s="236"/>
      <c r="H12" s="236"/>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7"/>
      <c r="BI12" s="237"/>
      <c r="BJ12" s="237"/>
      <c r="BK12" s="237"/>
      <c r="BL12" s="237"/>
      <c r="BM12" s="237"/>
      <c r="BN12" s="237"/>
      <c r="BO12" s="237"/>
      <c r="BP12" s="237"/>
      <c r="BQ12" s="237"/>
      <c r="BR12" s="237"/>
      <c r="BS12" s="237"/>
      <c r="BT12" s="237"/>
      <c r="BU12" s="237"/>
      <c r="BV12" s="237"/>
      <c r="BW12" s="237"/>
      <c r="BX12" s="237"/>
      <c r="BY12" s="237"/>
      <c r="BZ12" s="237"/>
      <c r="CA12" s="237"/>
      <c r="CB12" s="237"/>
      <c r="CC12" s="237"/>
      <c r="CD12" s="237"/>
      <c r="CE12" s="237"/>
      <c r="CF12" s="237"/>
      <c r="CG12" s="237"/>
      <c r="CH12" s="237"/>
      <c r="CI12" s="237"/>
      <c r="CJ12" s="237"/>
      <c r="CK12" s="237"/>
      <c r="CL12" s="237"/>
      <c r="CM12" s="237"/>
      <c r="CN12" s="237"/>
      <c r="CO12" s="237"/>
      <c r="CP12" s="237"/>
      <c r="CQ12" s="237"/>
      <c r="CR12" s="237"/>
      <c r="CS12" s="237"/>
      <c r="CT12" s="237"/>
      <c r="CU12" s="237"/>
      <c r="CV12" s="237"/>
      <c r="CW12" s="237"/>
      <c r="CX12" s="237"/>
      <c r="CY12" s="237"/>
      <c r="CZ12" s="237"/>
      <c r="DA12" s="237"/>
      <c r="DB12" s="237"/>
      <c r="DC12" s="237"/>
      <c r="DD12" s="237"/>
      <c r="DE12" s="237"/>
      <c r="DF12" s="237"/>
      <c r="DG12" s="237"/>
      <c r="DH12" s="237"/>
      <c r="DI12" s="237"/>
      <c r="DJ12" s="237"/>
      <c r="DK12" s="237"/>
      <c r="DL12" s="237"/>
      <c r="DM12" s="237"/>
      <c r="DN12" s="237"/>
      <c r="DO12" s="237"/>
      <c r="DP12" s="237"/>
      <c r="DQ12" s="237"/>
      <c r="DR12" s="237"/>
      <c r="DS12" s="237"/>
      <c r="DT12" s="237"/>
      <c r="DU12" s="237"/>
      <c r="DV12" s="237"/>
      <c r="DW12" s="237"/>
      <c r="DX12" s="237"/>
      <c r="DY12" s="237"/>
      <c r="DZ12" s="237"/>
      <c r="EA12" s="237"/>
      <c r="EB12" s="237"/>
      <c r="EC12" s="237"/>
      <c r="ED12" s="237"/>
      <c r="EE12" s="237"/>
      <c r="EF12" s="237"/>
      <c r="EG12" s="237"/>
      <c r="EH12" s="237"/>
      <c r="EI12" s="237"/>
      <c r="EJ12" s="237"/>
      <c r="EK12" s="237"/>
      <c r="EL12" s="237"/>
      <c r="EM12" s="237"/>
      <c r="EN12" s="237"/>
      <c r="EO12" s="237"/>
      <c r="EP12" s="237"/>
      <c r="EQ12" s="237"/>
      <c r="ER12" s="237"/>
      <c r="ES12" s="237"/>
      <c r="ET12" s="237"/>
      <c r="EU12" s="237"/>
      <c r="EV12" s="237"/>
      <c r="EW12" s="237"/>
      <c r="EX12" s="237"/>
      <c r="EY12" s="237"/>
      <c r="EZ12" s="237"/>
      <c r="FA12" s="237"/>
      <c r="FB12" s="237"/>
      <c r="FC12" s="237"/>
      <c r="FD12" s="237"/>
      <c r="FE12" s="237"/>
      <c r="FF12" s="237"/>
      <c r="FG12" s="237"/>
      <c r="FH12" s="237"/>
      <c r="FI12" s="237"/>
      <c r="FJ12" s="237"/>
      <c r="FK12" s="237"/>
      <c r="FL12" s="237"/>
      <c r="FM12" s="237"/>
      <c r="FN12" s="237"/>
      <c r="FO12" s="237"/>
      <c r="FP12" s="237"/>
      <c r="FQ12" s="237"/>
      <c r="FR12" s="237"/>
      <c r="FS12" s="237"/>
      <c r="FT12" s="237"/>
      <c r="FU12" s="237"/>
      <c r="FV12" s="237"/>
      <c r="FW12" s="237"/>
      <c r="FX12" s="237"/>
      <c r="FY12" s="237"/>
      <c r="FZ12" s="237"/>
      <c r="GA12" s="237"/>
      <c r="GB12" s="237"/>
      <c r="GC12" s="237"/>
      <c r="GD12" s="237"/>
      <c r="GE12" s="237"/>
      <c r="GF12" s="237"/>
      <c r="GG12" s="237"/>
      <c r="GH12" s="237"/>
      <c r="GI12" s="237"/>
      <c r="GJ12" s="237"/>
      <c r="GK12" s="237"/>
      <c r="GL12" s="237"/>
      <c r="GM12" s="237"/>
      <c r="GN12" s="237"/>
      <c r="GO12" s="237"/>
      <c r="GP12" s="237"/>
      <c r="GQ12" s="237"/>
      <c r="GR12" s="237"/>
      <c r="GS12" s="237"/>
      <c r="GT12" s="237"/>
      <c r="GU12" s="237"/>
      <c r="GV12" s="237"/>
      <c r="GW12" s="237"/>
      <c r="GX12" s="237"/>
      <c r="GY12" s="237"/>
      <c r="GZ12" s="237"/>
      <c r="HA12" s="237"/>
      <c r="HB12" s="237"/>
      <c r="HC12" s="237"/>
      <c r="HD12" s="237"/>
      <c r="HE12" s="237"/>
      <c r="HF12" s="237"/>
      <c r="HG12" s="237"/>
      <c r="HH12" s="237"/>
      <c r="HI12" s="237"/>
      <c r="HJ12" s="237"/>
      <c r="HK12" s="237"/>
      <c r="HL12" s="237"/>
      <c r="HM12" s="237"/>
      <c r="HN12" s="237"/>
      <c r="HO12" s="237"/>
      <c r="HP12" s="237"/>
      <c r="HQ12" s="237"/>
      <c r="HR12" s="237"/>
      <c r="HS12" s="237"/>
      <c r="HT12" s="237"/>
      <c r="HU12" s="237"/>
      <c r="HV12" s="237"/>
      <c r="HW12" s="237"/>
      <c r="HX12" s="237"/>
      <c r="HY12" s="237"/>
      <c r="HZ12" s="237"/>
      <c r="IA12" s="237"/>
      <c r="IB12" s="237"/>
      <c r="IC12" s="237"/>
      <c r="ID12" s="237"/>
      <c r="IE12" s="237"/>
      <c r="IF12" s="237"/>
      <c r="IG12" s="237"/>
      <c r="IH12" s="237"/>
      <c r="II12" s="237"/>
      <c r="IJ12" s="237"/>
      <c r="IK12" s="237"/>
      <c r="IL12" s="237"/>
      <c r="IM12" s="237"/>
      <c r="IN12" s="237"/>
      <c r="IO12" s="237"/>
      <c r="IP12" s="237"/>
      <c r="IQ12" s="237"/>
      <c r="IR12" s="237"/>
      <c r="IS12" s="237"/>
      <c r="IT12" s="237"/>
      <c r="IU12" s="237"/>
      <c r="IV12" s="237"/>
      <c r="IW12" s="237"/>
      <c r="IX12" s="237"/>
      <c r="IY12" s="237"/>
      <c r="IZ12" s="237"/>
      <c r="JA12" s="237"/>
      <c r="JB12" s="237"/>
      <c r="JC12" s="237"/>
      <c r="JD12" s="237"/>
      <c r="JE12" s="237"/>
      <c r="JF12" s="237"/>
      <c r="JG12" s="237"/>
      <c r="JH12" s="237"/>
      <c r="JI12" s="237"/>
      <c r="JJ12" s="237"/>
      <c r="JK12" s="237"/>
      <c r="JL12" s="237"/>
      <c r="JM12" s="237"/>
      <c r="JN12" s="237"/>
      <c r="JO12" s="237"/>
      <c r="JP12" s="237"/>
      <c r="JQ12" s="237"/>
      <c r="JR12" s="237"/>
      <c r="JS12" s="237"/>
      <c r="JT12" s="237"/>
      <c r="JU12" s="237"/>
      <c r="JV12" s="237"/>
      <c r="JW12" s="238"/>
      <c r="JX12" s="238"/>
      <c r="JY12" s="238"/>
      <c r="JZ12" s="238"/>
      <c r="KA12" s="238"/>
      <c r="KB12" s="238"/>
      <c r="KC12" s="238"/>
      <c r="KD12" s="238"/>
      <c r="KE12" s="238"/>
      <c r="KF12" s="238"/>
      <c r="KG12" s="238"/>
      <c r="KH12" s="238"/>
      <c r="KI12" s="238"/>
      <c r="KJ12" s="238"/>
      <c r="KK12" s="238"/>
      <c r="KL12" s="238"/>
      <c r="KM12" s="238"/>
      <c r="KN12" s="238"/>
      <c r="KO12" s="238"/>
      <c r="KP12" s="238"/>
    </row>
    <row r="13" spans="1:302" s="239" customFormat="1" ht="18.95" customHeight="1">
      <c r="A13" s="250" t="s">
        <v>127</v>
      </c>
      <c r="B13" s="259" t="s">
        <v>134</v>
      </c>
      <c r="C13" s="235"/>
      <c r="D13" s="240"/>
      <c r="E13" s="252"/>
      <c r="G13" s="240"/>
      <c r="H13" s="240"/>
      <c r="I13" s="240"/>
      <c r="J13" s="240"/>
      <c r="K13" s="240"/>
      <c r="L13" s="240"/>
      <c r="M13" s="240"/>
      <c r="N13" s="240"/>
      <c r="O13" s="240"/>
      <c r="P13" s="240"/>
      <c r="Q13" s="240"/>
      <c r="R13" s="240"/>
      <c r="S13" s="240"/>
      <c r="T13" s="240"/>
      <c r="U13" s="240"/>
      <c r="V13" s="240"/>
      <c r="W13" s="240"/>
      <c r="X13" s="240"/>
      <c r="Y13" s="240"/>
      <c r="Z13" s="240"/>
      <c r="BN13" s="241"/>
    </row>
    <row r="14" spans="1:302" s="239" customFormat="1" ht="18.95" customHeight="1">
      <c r="A14" s="250" t="s">
        <v>127</v>
      </c>
      <c r="B14" s="235" t="s">
        <v>2248</v>
      </c>
      <c r="C14" s="235"/>
      <c r="D14" s="236"/>
      <c r="E14" s="251"/>
      <c r="G14" s="236"/>
      <c r="H14" s="236"/>
      <c r="I14" s="236"/>
      <c r="J14" s="236"/>
      <c r="K14" s="236"/>
      <c r="L14" s="236"/>
      <c r="M14" s="236"/>
      <c r="N14" s="236"/>
      <c r="O14" s="236"/>
      <c r="P14" s="236"/>
      <c r="Q14" s="236"/>
      <c r="R14" s="236"/>
      <c r="S14" s="236"/>
      <c r="T14" s="236"/>
      <c r="U14" s="236"/>
      <c r="V14" s="236"/>
      <c r="W14" s="236"/>
      <c r="X14" s="236"/>
      <c r="Y14" s="236"/>
      <c r="Z14" s="236"/>
      <c r="BN14" s="241"/>
    </row>
    <row r="15" spans="1:302" s="239" customFormat="1" ht="18.95" customHeight="1">
      <c r="A15" s="250" t="s">
        <v>127</v>
      </c>
      <c r="B15" s="461" t="s">
        <v>147</v>
      </c>
      <c r="C15" s="461"/>
      <c r="E15" s="251"/>
      <c r="G15" s="236"/>
      <c r="H15" s="236"/>
      <c r="I15" s="236"/>
      <c r="J15" s="236"/>
      <c r="K15" s="236"/>
      <c r="L15" s="236"/>
      <c r="M15" s="236"/>
      <c r="N15" s="236"/>
      <c r="O15" s="236"/>
      <c r="P15" s="236"/>
      <c r="Q15" s="236"/>
      <c r="R15" s="236"/>
      <c r="S15" s="236"/>
      <c r="T15" s="236"/>
      <c r="U15" s="236"/>
      <c r="V15" s="236"/>
      <c r="W15" s="236"/>
      <c r="X15" s="236"/>
      <c r="Y15" s="236"/>
      <c r="Z15" s="236"/>
      <c r="BN15" s="241"/>
    </row>
    <row r="16" spans="1:302" s="217" customFormat="1" ht="15.95" customHeight="1">
      <c r="A16" s="253"/>
      <c r="B16" s="461"/>
      <c r="C16" s="461"/>
      <c r="E16" s="243"/>
      <c r="G16" s="211"/>
      <c r="H16" s="211"/>
      <c r="I16" s="211"/>
      <c r="J16" s="211"/>
      <c r="K16" s="211"/>
      <c r="L16" s="211"/>
      <c r="M16" s="211"/>
      <c r="N16" s="211"/>
      <c r="O16" s="211"/>
      <c r="P16" s="211"/>
      <c r="Q16" s="211"/>
      <c r="R16" s="211"/>
      <c r="S16" s="211"/>
      <c r="T16" s="211"/>
      <c r="U16" s="211"/>
      <c r="V16" s="211"/>
      <c r="W16" s="211"/>
      <c r="X16" s="211"/>
      <c r="Y16" s="211"/>
      <c r="Z16" s="211"/>
      <c r="BN16" s="218"/>
    </row>
    <row r="17" spans="1:66" s="217" customFormat="1" ht="15.95" customHeight="1">
      <c r="A17" s="253"/>
      <c r="B17" s="219" t="s">
        <v>24</v>
      </c>
      <c r="C17" s="220"/>
      <c r="E17" s="243"/>
      <c r="G17" s="211"/>
      <c r="H17" s="211"/>
      <c r="I17" s="211"/>
      <c r="J17" s="211"/>
      <c r="K17" s="211"/>
      <c r="L17" s="211"/>
      <c r="M17" s="211"/>
      <c r="N17" s="211"/>
      <c r="O17" s="211"/>
      <c r="P17" s="211"/>
      <c r="Q17" s="211"/>
      <c r="R17" s="211"/>
      <c r="S17" s="211"/>
      <c r="T17" s="211"/>
      <c r="U17" s="211"/>
      <c r="V17" s="211"/>
      <c r="W17" s="211"/>
      <c r="X17" s="211"/>
      <c r="Y17" s="211"/>
      <c r="Z17" s="211"/>
      <c r="BN17" s="218"/>
    </row>
    <row r="18" spans="1:66" s="217" customFormat="1">
      <c r="A18" s="253"/>
      <c r="B18" s="383" t="s">
        <v>25</v>
      </c>
      <c r="C18" s="220"/>
      <c r="D18" s="211"/>
      <c r="E18" s="243"/>
      <c r="G18" s="211"/>
      <c r="H18" s="211"/>
      <c r="I18" s="211"/>
      <c r="J18" s="211"/>
      <c r="K18" s="211"/>
      <c r="L18" s="211"/>
      <c r="M18" s="211"/>
      <c r="N18" s="211"/>
      <c r="O18" s="211"/>
      <c r="P18" s="211"/>
      <c r="Q18" s="211"/>
      <c r="R18" s="211"/>
      <c r="S18" s="211"/>
      <c r="T18" s="211"/>
      <c r="U18" s="211"/>
      <c r="V18" s="211"/>
      <c r="W18" s="211"/>
      <c r="X18" s="211"/>
      <c r="Y18" s="211"/>
      <c r="Z18" s="211"/>
      <c r="BN18" s="218"/>
    </row>
    <row r="19" spans="1:66" s="217" customFormat="1">
      <c r="A19" s="253"/>
      <c r="B19" s="384"/>
      <c r="C19" s="220"/>
      <c r="D19" s="211"/>
      <c r="E19" s="243"/>
      <c r="G19" s="211"/>
      <c r="H19" s="211"/>
      <c r="I19" s="211"/>
      <c r="J19" s="211"/>
      <c r="K19" s="211"/>
      <c r="L19" s="211"/>
      <c r="M19" s="211"/>
      <c r="N19" s="211"/>
      <c r="O19" s="211"/>
      <c r="P19" s="211"/>
      <c r="Q19" s="211"/>
      <c r="R19" s="211"/>
      <c r="S19" s="211"/>
      <c r="T19" s="211"/>
      <c r="U19" s="211"/>
      <c r="V19" s="211"/>
      <c r="W19" s="211"/>
      <c r="X19" s="211"/>
      <c r="Y19" s="211"/>
      <c r="Z19" s="211"/>
      <c r="BN19" s="218"/>
    </row>
    <row r="20" spans="1:66" s="384" customFormat="1" ht="21.75" customHeight="1">
      <c r="A20" s="385" t="s">
        <v>127</v>
      </c>
      <c r="B20" s="386" t="s">
        <v>148</v>
      </c>
      <c r="E20" s="387"/>
      <c r="BN20" s="224"/>
    </row>
    <row r="21" spans="1:66" s="215" customFormat="1" ht="27.6" customHeight="1">
      <c r="A21" s="248"/>
      <c r="B21" s="289" t="s">
        <v>128</v>
      </c>
      <c r="E21" s="249"/>
      <c r="BL21" s="216"/>
    </row>
    <row r="22" spans="1:66" s="218" customFormat="1" ht="21.95" customHeight="1">
      <c r="A22" s="260"/>
      <c r="B22" s="262" t="s">
        <v>2247</v>
      </c>
      <c r="D22" s="225"/>
      <c r="E22" s="261"/>
      <c r="F22" s="230"/>
      <c r="G22" s="230"/>
      <c r="H22" s="230"/>
      <c r="I22" s="230"/>
      <c r="J22" s="230"/>
      <c r="K22" s="230"/>
      <c r="L22" s="230"/>
      <c r="M22" s="230"/>
      <c r="N22" s="230"/>
      <c r="O22" s="230"/>
      <c r="P22" s="230"/>
      <c r="Q22" s="230"/>
      <c r="R22" s="230"/>
      <c r="S22" s="230"/>
      <c r="T22" s="230"/>
      <c r="U22" s="230"/>
      <c r="V22" s="230"/>
      <c r="W22" s="230"/>
      <c r="X22" s="230"/>
      <c r="Y22" s="230"/>
      <c r="Z22" s="230"/>
    </row>
    <row r="23" spans="1:66" s="218" customFormat="1" ht="21.95" customHeight="1">
      <c r="A23" s="260"/>
      <c r="B23" s="263" t="s">
        <v>2224</v>
      </c>
      <c r="D23" s="225"/>
      <c r="E23" s="261"/>
      <c r="F23" s="230"/>
      <c r="G23" s="230"/>
      <c r="H23" s="230"/>
      <c r="I23" s="230"/>
      <c r="J23" s="230"/>
      <c r="K23" s="230"/>
      <c r="L23" s="230"/>
      <c r="M23" s="230"/>
      <c r="N23" s="230"/>
      <c r="O23" s="230"/>
      <c r="P23" s="230"/>
      <c r="Q23" s="230"/>
      <c r="R23" s="230"/>
      <c r="S23" s="230"/>
      <c r="T23" s="230"/>
      <c r="U23" s="230"/>
      <c r="V23" s="230"/>
      <c r="W23" s="230"/>
      <c r="X23" s="230"/>
      <c r="Y23" s="230"/>
      <c r="Z23" s="230"/>
    </row>
    <row r="24" spans="1:66" s="217" customFormat="1" ht="17.25" thickBot="1">
      <c r="A24" s="254"/>
      <c r="B24" s="255"/>
      <c r="C24" s="255"/>
      <c r="D24" s="255"/>
      <c r="E24" s="256"/>
      <c r="F24" s="223"/>
      <c r="G24" s="223"/>
      <c r="H24" s="223"/>
      <c r="I24" s="223"/>
      <c r="J24" s="223"/>
      <c r="K24" s="223"/>
      <c r="L24" s="223"/>
      <c r="M24" s="223"/>
      <c r="N24" s="223"/>
      <c r="O24" s="223"/>
      <c r="P24" s="223"/>
      <c r="Q24" s="223"/>
      <c r="R24" s="223"/>
      <c r="S24" s="223"/>
      <c r="T24" s="223"/>
      <c r="U24" s="223"/>
      <c r="V24" s="223"/>
      <c r="W24" s="223"/>
      <c r="X24" s="223"/>
      <c r="Y24" s="223"/>
      <c r="Z24" s="223"/>
      <c r="BN24" s="218"/>
    </row>
    <row r="25" spans="1:66" s="217" customFormat="1">
      <c r="A25" s="223"/>
      <c r="B25" s="211"/>
      <c r="C25" s="211"/>
      <c r="D25" s="211"/>
      <c r="E25" s="223"/>
      <c r="F25" s="223"/>
      <c r="G25" s="223"/>
      <c r="H25" s="223"/>
      <c r="I25" s="223"/>
      <c r="J25" s="223"/>
      <c r="K25" s="223"/>
      <c r="L25" s="223"/>
      <c r="M25" s="223"/>
      <c r="N25" s="223"/>
      <c r="O25" s="223"/>
      <c r="P25" s="223"/>
      <c r="Q25" s="223"/>
      <c r="R25" s="223"/>
      <c r="S25" s="223"/>
      <c r="T25" s="223"/>
      <c r="U25" s="223"/>
      <c r="V25" s="223"/>
      <c r="W25" s="223"/>
      <c r="X25" s="223"/>
      <c r="Y25" s="223"/>
      <c r="Z25" s="223"/>
      <c r="BN25" s="218"/>
    </row>
    <row r="26" spans="1:66" s="217" customFormat="1">
      <c r="A26" s="223"/>
      <c r="B26" s="211"/>
      <c r="C26" s="211"/>
      <c r="D26" s="211"/>
      <c r="E26" s="223"/>
      <c r="F26" s="223"/>
      <c r="G26" s="223"/>
      <c r="H26" s="223"/>
      <c r="I26" s="223"/>
      <c r="J26" s="223"/>
      <c r="K26" s="223"/>
      <c r="L26" s="223"/>
      <c r="M26" s="223"/>
      <c r="N26" s="223"/>
      <c r="O26" s="223"/>
      <c r="P26" s="223"/>
      <c r="Q26" s="223"/>
      <c r="R26" s="223"/>
      <c r="S26" s="223"/>
      <c r="T26" s="223"/>
      <c r="U26" s="223"/>
      <c r="V26" s="223"/>
      <c r="W26" s="223"/>
      <c r="X26" s="223"/>
      <c r="Y26" s="223"/>
      <c r="Z26" s="223"/>
      <c r="BN26" s="218"/>
    </row>
    <row r="27" spans="1:66" s="217" customFormat="1">
      <c r="A27" s="223"/>
      <c r="B27" s="211"/>
      <c r="C27" s="211"/>
      <c r="D27" s="211"/>
      <c r="E27" s="223"/>
      <c r="F27" s="223"/>
      <c r="G27" s="223"/>
      <c r="H27" s="223"/>
      <c r="I27" s="223"/>
      <c r="J27" s="223"/>
      <c r="K27" s="223"/>
      <c r="L27" s="223"/>
      <c r="M27" s="223"/>
      <c r="N27" s="223"/>
      <c r="O27" s="223"/>
      <c r="P27" s="223"/>
      <c r="Q27" s="223"/>
      <c r="R27" s="223"/>
      <c r="S27" s="223"/>
      <c r="T27" s="223"/>
      <c r="U27" s="223"/>
      <c r="V27" s="223"/>
      <c r="W27" s="223"/>
      <c r="X27" s="223"/>
      <c r="Y27" s="223"/>
      <c r="Z27" s="223"/>
      <c r="BN27" s="218"/>
    </row>
    <row r="28" spans="1:66" s="217" customFormat="1">
      <c r="A28" s="223"/>
      <c r="B28" s="211"/>
      <c r="C28" s="211"/>
      <c r="D28" s="211"/>
      <c r="E28" s="223"/>
      <c r="F28" s="223"/>
      <c r="G28" s="223"/>
      <c r="H28" s="223"/>
      <c r="I28" s="223"/>
      <c r="J28" s="223"/>
      <c r="K28" s="223"/>
      <c r="L28" s="223"/>
      <c r="M28" s="223"/>
      <c r="N28" s="223"/>
      <c r="O28" s="223"/>
      <c r="P28" s="223"/>
      <c r="Q28" s="223"/>
      <c r="R28" s="223"/>
      <c r="S28" s="223"/>
      <c r="T28" s="223"/>
      <c r="U28" s="223"/>
      <c r="V28" s="223"/>
      <c r="W28" s="223"/>
      <c r="X28" s="223"/>
      <c r="Y28" s="223"/>
      <c r="Z28" s="223"/>
      <c r="BN28" s="218"/>
    </row>
    <row r="29" spans="1:66" s="217" customFormat="1">
      <c r="A29" s="223"/>
      <c r="B29" s="211"/>
      <c r="C29" s="211"/>
      <c r="D29" s="211"/>
      <c r="E29" s="223"/>
      <c r="F29" s="223"/>
      <c r="G29" s="223"/>
      <c r="H29" s="223"/>
      <c r="I29" s="223"/>
      <c r="J29" s="223"/>
      <c r="K29" s="223"/>
      <c r="L29" s="223"/>
      <c r="M29" s="223"/>
      <c r="N29" s="223"/>
      <c r="O29" s="223"/>
      <c r="P29" s="223"/>
      <c r="Q29" s="223"/>
      <c r="R29" s="223"/>
      <c r="S29" s="223"/>
      <c r="T29" s="223"/>
      <c r="U29" s="223"/>
      <c r="V29" s="223"/>
      <c r="W29" s="223"/>
      <c r="X29" s="223"/>
      <c r="Y29" s="223"/>
      <c r="Z29" s="223"/>
      <c r="BN29" s="218"/>
    </row>
    <row r="30" spans="1:66" s="217" customFormat="1">
      <c r="A30" s="223"/>
      <c r="B30" s="211"/>
      <c r="C30" s="211"/>
      <c r="D30" s="211"/>
      <c r="E30" s="223"/>
      <c r="F30" s="223"/>
      <c r="G30" s="223"/>
      <c r="H30" s="223"/>
      <c r="I30" s="223"/>
      <c r="J30" s="223"/>
      <c r="K30" s="223"/>
      <c r="L30" s="223"/>
      <c r="M30" s="223"/>
      <c r="N30" s="223"/>
      <c r="O30" s="223"/>
      <c r="P30" s="223"/>
      <c r="Q30" s="223"/>
      <c r="R30" s="223"/>
      <c r="S30" s="223"/>
      <c r="T30" s="223"/>
      <c r="U30" s="223"/>
      <c r="V30" s="223"/>
      <c r="W30" s="223"/>
      <c r="X30" s="223"/>
      <c r="Y30" s="223"/>
      <c r="Z30" s="223"/>
      <c r="BN30" s="218"/>
    </row>
    <row r="31" spans="1:66" s="217" customFormat="1">
      <c r="A31" s="223"/>
      <c r="B31" s="209"/>
      <c r="C31" s="211"/>
      <c r="D31" s="211"/>
      <c r="E31" s="211"/>
      <c r="F31" s="211"/>
      <c r="G31" s="211"/>
      <c r="H31" s="211"/>
      <c r="I31" s="223"/>
      <c r="J31" s="223"/>
      <c r="K31" s="223"/>
      <c r="L31" s="223"/>
      <c r="M31" s="223"/>
      <c r="N31" s="223"/>
      <c r="O31" s="223"/>
      <c r="P31" s="223"/>
      <c r="Q31" s="223"/>
      <c r="R31" s="223"/>
      <c r="S31" s="223"/>
      <c r="T31" s="223"/>
      <c r="U31" s="223"/>
      <c r="V31" s="223"/>
      <c r="W31" s="223"/>
      <c r="X31" s="223"/>
      <c r="Y31" s="223"/>
      <c r="Z31" s="223"/>
      <c r="BN31" s="218"/>
    </row>
    <row r="32" spans="1:66" s="217" customFormat="1">
      <c r="A32" s="223"/>
      <c r="B32" s="226"/>
      <c r="C32" s="211"/>
      <c r="D32" s="227"/>
      <c r="E32" s="211"/>
      <c r="F32" s="211"/>
      <c r="G32" s="211"/>
      <c r="H32" s="211"/>
      <c r="I32" s="211"/>
      <c r="J32" s="223"/>
      <c r="K32" s="223"/>
      <c r="L32" s="223"/>
      <c r="M32" s="223"/>
      <c r="N32" s="223"/>
      <c r="O32" s="223"/>
      <c r="P32" s="223"/>
      <c r="Q32" s="223"/>
      <c r="R32" s="223"/>
      <c r="S32" s="223"/>
      <c r="T32" s="223"/>
      <c r="U32" s="223"/>
      <c r="V32" s="223"/>
      <c r="W32" s="223"/>
      <c r="X32" s="223"/>
      <c r="Y32" s="223"/>
      <c r="Z32" s="223"/>
      <c r="BN32" s="218"/>
    </row>
    <row r="33" spans="1:66" s="217" customFormat="1">
      <c r="A33" s="211"/>
      <c r="B33" s="211"/>
      <c r="C33" s="228"/>
      <c r="D33" s="225"/>
      <c r="E33" s="211"/>
      <c r="F33" s="211"/>
      <c r="G33" s="211"/>
      <c r="H33" s="211"/>
      <c r="I33" s="211"/>
      <c r="J33" s="211"/>
      <c r="K33" s="211"/>
      <c r="L33" s="211"/>
      <c r="M33" s="211"/>
      <c r="N33" s="211"/>
      <c r="O33" s="211"/>
      <c r="P33" s="211"/>
      <c r="Q33" s="211"/>
      <c r="R33" s="211"/>
      <c r="S33" s="211"/>
      <c r="T33" s="211"/>
      <c r="U33" s="211"/>
      <c r="V33" s="211"/>
      <c r="W33" s="211"/>
      <c r="X33" s="211"/>
      <c r="Y33" s="211"/>
      <c r="Z33" s="211"/>
      <c r="BN33" s="218"/>
    </row>
    <row r="34" spans="1:66" s="217" customFormat="1">
      <c r="A34" s="211"/>
      <c r="B34" s="211"/>
      <c r="C34" s="220"/>
      <c r="D34" s="225"/>
      <c r="E34" s="211"/>
      <c r="F34" s="211"/>
      <c r="G34" s="211"/>
      <c r="H34" s="211"/>
      <c r="I34" s="211"/>
      <c r="J34" s="211"/>
      <c r="K34" s="211"/>
      <c r="L34" s="211"/>
      <c r="M34" s="211"/>
      <c r="N34" s="211"/>
      <c r="O34" s="211"/>
      <c r="P34" s="211"/>
      <c r="Q34" s="211"/>
      <c r="R34" s="211"/>
      <c r="S34" s="211"/>
      <c r="T34" s="211"/>
      <c r="U34" s="211"/>
      <c r="V34" s="211"/>
      <c r="W34" s="211"/>
      <c r="X34" s="211"/>
      <c r="Y34" s="211"/>
      <c r="Z34" s="211"/>
      <c r="BN34" s="218"/>
    </row>
    <row r="35" spans="1:66" s="217" customFormat="1">
      <c r="A35" s="211"/>
      <c r="B35" s="211"/>
      <c r="C35" s="220"/>
      <c r="E35" s="211"/>
      <c r="F35" s="211"/>
      <c r="G35" s="211"/>
      <c r="H35" s="211"/>
      <c r="I35" s="211"/>
      <c r="J35" s="211"/>
      <c r="K35" s="211"/>
      <c r="L35" s="211"/>
      <c r="M35" s="211"/>
      <c r="N35" s="211"/>
      <c r="O35" s="211"/>
      <c r="P35" s="211"/>
      <c r="Q35" s="211"/>
      <c r="R35" s="211"/>
      <c r="S35" s="211"/>
      <c r="T35" s="211"/>
      <c r="U35" s="211"/>
      <c r="V35" s="211"/>
      <c r="W35" s="211"/>
      <c r="X35" s="211"/>
      <c r="Y35" s="211"/>
      <c r="Z35" s="211"/>
      <c r="BN35" s="218"/>
    </row>
    <row r="36" spans="1:66" s="217" customFormat="1">
      <c r="A36" s="211"/>
      <c r="B36" s="209"/>
      <c r="C36" s="220"/>
      <c r="D36" s="220"/>
      <c r="E36" s="228"/>
      <c r="G36" s="211"/>
      <c r="H36" s="211"/>
      <c r="I36" s="211"/>
      <c r="J36" s="211"/>
      <c r="K36" s="211"/>
      <c r="L36" s="211"/>
      <c r="M36" s="211"/>
      <c r="N36" s="211"/>
      <c r="O36" s="211"/>
      <c r="P36" s="211"/>
      <c r="Q36" s="211"/>
      <c r="R36" s="211"/>
      <c r="S36" s="211"/>
      <c r="T36" s="211"/>
      <c r="U36" s="211"/>
      <c r="V36" s="211"/>
      <c r="W36" s="211"/>
      <c r="X36" s="211"/>
      <c r="Y36" s="211"/>
      <c r="Z36" s="211"/>
      <c r="BN36" s="218"/>
    </row>
    <row r="37" spans="1:66" s="217" customFormat="1">
      <c r="A37" s="211"/>
      <c r="B37" s="211"/>
      <c r="C37" s="220"/>
      <c r="D37" s="228"/>
      <c r="E37" s="228"/>
      <c r="F37" s="228"/>
      <c r="G37" s="211"/>
      <c r="H37" s="211"/>
      <c r="I37" s="211"/>
      <c r="J37" s="211"/>
      <c r="K37" s="211"/>
      <c r="L37" s="211"/>
      <c r="M37" s="211"/>
      <c r="N37" s="211"/>
      <c r="O37" s="211"/>
      <c r="P37" s="211"/>
      <c r="Q37" s="211"/>
      <c r="R37" s="211"/>
      <c r="S37" s="211"/>
      <c r="T37" s="211"/>
      <c r="U37" s="211"/>
      <c r="V37" s="211"/>
      <c r="W37" s="211"/>
      <c r="X37" s="211"/>
      <c r="Y37" s="211"/>
      <c r="Z37" s="211"/>
      <c r="BN37" s="218"/>
    </row>
    <row r="38" spans="1:66" s="217" customFormat="1">
      <c r="A38" s="211"/>
      <c r="B38" s="223"/>
      <c r="C38" s="221"/>
      <c r="D38" s="221"/>
      <c r="E38" s="221"/>
      <c r="F38" s="221"/>
      <c r="G38" s="221"/>
      <c r="H38" s="221"/>
      <c r="I38" s="223"/>
      <c r="J38" s="211"/>
      <c r="K38" s="211"/>
      <c r="L38" s="211"/>
      <c r="M38" s="211"/>
      <c r="N38" s="211"/>
      <c r="O38" s="211"/>
      <c r="P38" s="211"/>
      <c r="Q38" s="211"/>
      <c r="R38" s="211"/>
      <c r="S38" s="211"/>
      <c r="T38" s="211"/>
      <c r="U38" s="211"/>
      <c r="V38" s="211"/>
      <c r="W38" s="211"/>
      <c r="X38" s="211"/>
      <c r="Y38" s="211"/>
      <c r="Z38" s="211"/>
      <c r="BN38" s="218"/>
    </row>
    <row r="39" spans="1:66" s="217" customFormat="1">
      <c r="A39" s="211"/>
      <c r="B39" s="222"/>
      <c r="C39" s="223"/>
      <c r="D39" s="223"/>
      <c r="E39" s="223"/>
      <c r="F39" s="223"/>
      <c r="G39" s="223"/>
      <c r="H39" s="223"/>
      <c r="I39" s="223"/>
      <c r="J39" s="211"/>
      <c r="K39" s="211"/>
      <c r="L39" s="211"/>
      <c r="M39" s="211"/>
      <c r="N39" s="211"/>
      <c r="O39" s="211"/>
      <c r="P39" s="211"/>
      <c r="Q39" s="211"/>
      <c r="R39" s="211"/>
      <c r="S39" s="211"/>
      <c r="T39" s="211"/>
      <c r="U39" s="211"/>
      <c r="V39" s="211"/>
      <c r="W39" s="211"/>
      <c r="X39" s="211"/>
      <c r="Y39" s="211"/>
      <c r="Z39" s="211"/>
      <c r="BN39" s="218"/>
    </row>
    <row r="40" spans="1:66" s="217" customFormat="1">
      <c r="A40" s="211"/>
      <c r="B40" s="221"/>
      <c r="C40" s="223"/>
      <c r="D40" s="223"/>
      <c r="E40" s="223"/>
      <c r="F40" s="223"/>
      <c r="G40" s="223"/>
      <c r="H40" s="223"/>
      <c r="I40" s="223"/>
      <c r="J40" s="211"/>
      <c r="K40" s="211"/>
      <c r="L40" s="211"/>
      <c r="M40" s="211"/>
      <c r="N40" s="211"/>
      <c r="O40" s="211"/>
      <c r="P40" s="211"/>
      <c r="Q40" s="211"/>
      <c r="R40" s="211"/>
      <c r="S40" s="211"/>
      <c r="T40" s="211"/>
      <c r="U40" s="211"/>
      <c r="V40" s="211"/>
      <c r="W40" s="211"/>
      <c r="X40" s="211"/>
      <c r="Y40" s="211"/>
      <c r="Z40" s="211"/>
      <c r="BN40" s="218"/>
    </row>
    <row r="41" spans="1:66" s="217" customFormat="1">
      <c r="A41" s="211"/>
      <c r="B41" s="221"/>
      <c r="C41" s="223"/>
      <c r="D41" s="223"/>
      <c r="E41" s="223"/>
      <c r="F41" s="223"/>
      <c r="G41" s="223"/>
      <c r="H41" s="223"/>
      <c r="I41" s="223"/>
      <c r="J41" s="211"/>
      <c r="K41" s="211"/>
      <c r="L41" s="211"/>
      <c r="M41" s="211"/>
      <c r="N41" s="211"/>
      <c r="O41" s="211"/>
      <c r="P41" s="211"/>
      <c r="Q41" s="211"/>
      <c r="R41" s="211"/>
      <c r="S41" s="211"/>
      <c r="T41" s="211"/>
      <c r="U41" s="211"/>
      <c r="V41" s="211"/>
      <c r="W41" s="211"/>
      <c r="X41" s="211"/>
      <c r="Y41" s="211"/>
      <c r="Z41" s="211"/>
      <c r="BN41" s="218"/>
    </row>
    <row r="42" spans="1:66" s="217" customFormat="1">
      <c r="A42" s="211"/>
      <c r="B42" s="222"/>
      <c r="C42" s="223"/>
      <c r="D42" s="223"/>
      <c r="E42" s="223"/>
      <c r="F42" s="223"/>
      <c r="G42" s="223"/>
      <c r="H42" s="223"/>
      <c r="I42" s="223"/>
      <c r="J42" s="211"/>
      <c r="K42" s="211"/>
      <c r="L42" s="211"/>
      <c r="M42" s="211"/>
      <c r="N42" s="211"/>
      <c r="O42" s="211"/>
      <c r="P42" s="211"/>
      <c r="Q42" s="211"/>
      <c r="R42" s="211"/>
      <c r="S42" s="211"/>
      <c r="T42" s="211"/>
      <c r="U42" s="211"/>
      <c r="V42" s="211"/>
      <c r="W42" s="211"/>
      <c r="X42" s="211"/>
      <c r="Y42" s="211"/>
      <c r="Z42" s="211"/>
      <c r="BN42" s="218"/>
    </row>
    <row r="43" spans="1:66" s="217" customFormat="1">
      <c r="A43" s="211"/>
      <c r="B43" s="222"/>
      <c r="C43" s="223"/>
      <c r="D43" s="223"/>
      <c r="E43" s="223"/>
      <c r="F43" s="223"/>
      <c r="G43" s="223"/>
      <c r="H43" s="223"/>
      <c r="I43" s="223"/>
      <c r="J43" s="211"/>
      <c r="K43" s="211"/>
      <c r="L43" s="211"/>
      <c r="M43" s="211"/>
      <c r="N43" s="211"/>
      <c r="O43" s="211"/>
      <c r="P43" s="211"/>
      <c r="Q43" s="211"/>
      <c r="R43" s="211"/>
      <c r="S43" s="211"/>
      <c r="T43" s="211"/>
      <c r="U43" s="211"/>
      <c r="V43" s="211"/>
      <c r="W43" s="211"/>
      <c r="X43" s="211"/>
      <c r="Y43" s="211"/>
      <c r="Z43" s="211"/>
      <c r="BN43" s="218"/>
    </row>
    <row r="44" spans="1:66" s="217" customFormat="1">
      <c r="A44" s="223"/>
      <c r="B44" s="223"/>
      <c r="C44" s="223"/>
      <c r="D44" s="223"/>
      <c r="E44" s="223"/>
      <c r="F44" s="223"/>
      <c r="G44" s="223"/>
      <c r="H44" s="223"/>
      <c r="I44" s="223"/>
      <c r="J44" s="223"/>
      <c r="K44" s="223"/>
      <c r="L44" s="223"/>
      <c r="M44" s="223"/>
      <c r="N44" s="223"/>
      <c r="O44" s="223"/>
      <c r="P44" s="223"/>
      <c r="Q44" s="223"/>
      <c r="R44" s="223"/>
      <c r="S44" s="223"/>
      <c r="T44" s="223"/>
      <c r="U44" s="223"/>
      <c r="V44" s="223"/>
      <c r="W44" s="223"/>
      <c r="X44" s="223"/>
      <c r="Y44" s="223"/>
      <c r="Z44" s="223"/>
      <c r="BN44" s="218"/>
    </row>
    <row r="45" spans="1:66" s="217" customFormat="1">
      <c r="A45" s="223"/>
      <c r="B45" s="221"/>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BN45" s="218"/>
    </row>
    <row r="46" spans="1:66" s="217" customFormat="1">
      <c r="A46" s="223"/>
      <c r="B46" s="223"/>
      <c r="C46" s="223"/>
      <c r="D46" s="223"/>
      <c r="E46" s="223"/>
      <c r="F46" s="223"/>
      <c r="G46" s="223"/>
      <c r="H46" s="223"/>
      <c r="I46" s="223"/>
      <c r="J46" s="223"/>
      <c r="K46" s="223"/>
      <c r="L46" s="223"/>
      <c r="M46" s="223"/>
      <c r="N46" s="223"/>
      <c r="O46" s="223"/>
      <c r="P46" s="223"/>
      <c r="Q46" s="223"/>
      <c r="R46" s="223"/>
      <c r="S46" s="223"/>
      <c r="T46" s="223"/>
      <c r="U46" s="223"/>
      <c r="V46" s="223"/>
      <c r="W46" s="223"/>
      <c r="X46" s="223"/>
      <c r="Y46" s="223"/>
      <c r="Z46" s="223"/>
      <c r="BN46" s="218"/>
    </row>
    <row r="47" spans="1:66" s="217" customFormat="1">
      <c r="A47" s="223"/>
      <c r="B47" s="221"/>
      <c r="C47" s="222"/>
      <c r="D47" s="221"/>
      <c r="E47" s="221"/>
      <c r="F47" s="221"/>
      <c r="G47" s="221"/>
      <c r="H47" s="221"/>
      <c r="I47" s="221"/>
      <c r="J47" s="223"/>
      <c r="K47" s="223"/>
      <c r="L47" s="223"/>
      <c r="M47" s="223"/>
      <c r="N47" s="223"/>
      <c r="O47" s="223"/>
      <c r="P47" s="223"/>
      <c r="Q47" s="223"/>
      <c r="R47" s="223"/>
      <c r="S47" s="223"/>
      <c r="T47" s="223"/>
      <c r="U47" s="223"/>
      <c r="V47" s="223"/>
      <c r="W47" s="223"/>
      <c r="X47" s="223"/>
      <c r="Y47" s="223"/>
      <c r="Z47" s="223"/>
      <c r="BN47" s="218"/>
    </row>
    <row r="48" spans="1:66" s="217" customFormat="1">
      <c r="A48" s="223"/>
      <c r="B48" s="225"/>
      <c r="C48" s="225"/>
      <c r="D48" s="223"/>
      <c r="E48" s="229"/>
      <c r="F48" s="230"/>
      <c r="G48" s="223"/>
      <c r="H48" s="223"/>
      <c r="I48" s="223"/>
      <c r="J48" s="223"/>
      <c r="K48" s="223"/>
      <c r="L48" s="223"/>
      <c r="M48" s="223"/>
      <c r="N48" s="223"/>
      <c r="O48" s="223"/>
      <c r="P48" s="223"/>
      <c r="Q48" s="223"/>
      <c r="R48" s="223"/>
      <c r="S48" s="223"/>
      <c r="T48" s="223"/>
      <c r="U48" s="223"/>
      <c r="V48" s="223"/>
      <c r="W48" s="223"/>
      <c r="X48" s="223"/>
      <c r="Y48" s="223"/>
      <c r="Z48" s="223"/>
      <c r="BN48" s="218"/>
    </row>
    <row r="49" spans="1:66" s="217" customFormat="1">
      <c r="A49" s="223"/>
      <c r="B49" s="225"/>
      <c r="C49" s="225"/>
      <c r="D49" s="223"/>
      <c r="E49" s="229"/>
      <c r="F49" s="230"/>
      <c r="G49" s="223"/>
      <c r="H49" s="223"/>
      <c r="I49" s="223"/>
      <c r="J49" s="223"/>
      <c r="K49" s="223"/>
      <c r="L49" s="223"/>
      <c r="M49" s="223"/>
      <c r="N49" s="223"/>
      <c r="O49" s="223"/>
      <c r="P49" s="223"/>
      <c r="Q49" s="223"/>
      <c r="R49" s="223"/>
      <c r="S49" s="223"/>
      <c r="T49" s="223"/>
      <c r="U49" s="223"/>
      <c r="V49" s="223"/>
      <c r="W49" s="223"/>
      <c r="X49" s="223"/>
      <c r="Y49" s="223"/>
      <c r="Z49" s="223"/>
      <c r="BN49" s="218"/>
    </row>
    <row r="50" spans="1:66" s="217" customFormat="1">
      <c r="A50" s="223"/>
      <c r="B50" s="225"/>
      <c r="C50" s="225"/>
      <c r="D50" s="223"/>
      <c r="E50" s="230"/>
      <c r="F50" s="230"/>
      <c r="G50" s="223"/>
      <c r="H50" s="223"/>
      <c r="I50" s="223"/>
      <c r="J50" s="223"/>
      <c r="K50" s="223"/>
      <c r="L50" s="223"/>
      <c r="M50" s="223"/>
      <c r="N50" s="223"/>
      <c r="O50" s="223"/>
      <c r="P50" s="223"/>
      <c r="Q50" s="223"/>
      <c r="R50" s="223"/>
      <c r="S50" s="223"/>
      <c r="T50" s="223"/>
      <c r="U50" s="223"/>
      <c r="V50" s="223"/>
      <c r="W50" s="223"/>
      <c r="X50" s="223"/>
      <c r="Y50" s="223"/>
      <c r="Z50" s="223"/>
      <c r="BN50" s="218"/>
    </row>
    <row r="51" spans="1:66" s="217" customFormat="1">
      <c r="A51" s="223"/>
      <c r="B51" s="225"/>
      <c r="C51" s="225"/>
      <c r="D51" s="223"/>
      <c r="E51" s="229"/>
      <c r="F51" s="230"/>
      <c r="G51" s="223"/>
      <c r="H51" s="223"/>
      <c r="I51" s="223"/>
      <c r="J51" s="223"/>
      <c r="K51" s="223"/>
      <c r="L51" s="223"/>
      <c r="M51" s="223"/>
      <c r="N51" s="223"/>
      <c r="O51" s="223"/>
      <c r="P51" s="223"/>
      <c r="Q51" s="223"/>
      <c r="R51" s="223"/>
      <c r="S51" s="223"/>
      <c r="T51" s="223"/>
      <c r="U51" s="223"/>
      <c r="V51" s="223"/>
      <c r="W51" s="223"/>
      <c r="X51" s="223"/>
      <c r="Y51" s="223"/>
      <c r="Z51" s="223"/>
      <c r="BN51" s="218"/>
    </row>
    <row r="52" spans="1:66" s="217" customFormat="1">
      <c r="A52" s="223"/>
      <c r="B52" s="225"/>
      <c r="C52" s="225"/>
      <c r="D52" s="223"/>
      <c r="E52" s="229"/>
      <c r="F52" s="230"/>
      <c r="G52" s="223"/>
      <c r="H52" s="223"/>
      <c r="I52" s="223"/>
      <c r="J52" s="223"/>
      <c r="K52" s="223"/>
      <c r="L52" s="223"/>
      <c r="M52" s="223"/>
      <c r="N52" s="223"/>
      <c r="O52" s="223"/>
      <c r="P52" s="223"/>
      <c r="Q52" s="223"/>
      <c r="R52" s="223"/>
      <c r="S52" s="223"/>
      <c r="T52" s="223"/>
      <c r="U52" s="223"/>
      <c r="V52" s="223"/>
      <c r="W52" s="223"/>
      <c r="X52" s="223"/>
      <c r="Y52" s="223"/>
      <c r="Z52" s="223"/>
      <c r="BN52" s="218"/>
    </row>
    <row r="53" spans="1:66" s="217" customFormat="1">
      <c r="A53" s="221"/>
      <c r="B53" s="223"/>
      <c r="C53" s="223"/>
      <c r="D53" s="223"/>
      <c r="E53" s="223"/>
      <c r="F53" s="223"/>
      <c r="G53" s="223"/>
      <c r="H53" s="223"/>
      <c r="I53" s="223"/>
      <c r="J53" s="221"/>
      <c r="K53" s="221"/>
      <c r="L53" s="221"/>
      <c r="M53" s="221"/>
      <c r="N53" s="221"/>
      <c r="O53" s="221"/>
      <c r="P53" s="221"/>
      <c r="Q53" s="221"/>
      <c r="R53" s="221"/>
      <c r="S53" s="221"/>
      <c r="T53" s="221"/>
      <c r="U53" s="221"/>
      <c r="V53" s="221"/>
      <c r="W53" s="221"/>
      <c r="X53" s="221"/>
      <c r="Y53" s="221"/>
      <c r="Z53" s="221"/>
      <c r="BN53" s="218"/>
    </row>
    <row r="54" spans="1:66" s="217" customFormat="1">
      <c r="A54" s="223"/>
      <c r="B54" s="221"/>
      <c r="C54" s="223"/>
      <c r="D54" s="223"/>
      <c r="E54" s="223"/>
      <c r="F54" s="223"/>
      <c r="G54" s="223"/>
      <c r="H54" s="223"/>
      <c r="I54" s="223"/>
      <c r="J54" s="223"/>
      <c r="K54" s="223"/>
      <c r="L54" s="223"/>
      <c r="M54" s="223"/>
      <c r="N54" s="223"/>
      <c r="O54" s="223"/>
      <c r="P54" s="223"/>
      <c r="Q54" s="223"/>
      <c r="R54" s="223"/>
      <c r="S54" s="223"/>
      <c r="T54" s="223"/>
      <c r="U54" s="223"/>
      <c r="V54" s="223"/>
      <c r="W54" s="223"/>
      <c r="X54" s="223"/>
      <c r="Y54" s="223"/>
      <c r="Z54" s="223"/>
      <c r="BN54" s="218"/>
    </row>
    <row r="55" spans="1:66" s="217" customFormat="1">
      <c r="A55" s="223"/>
      <c r="B55" s="223"/>
      <c r="C55" s="223"/>
      <c r="D55" s="223"/>
      <c r="E55" s="223"/>
      <c r="F55" s="223"/>
      <c r="G55" s="223"/>
      <c r="H55" s="223"/>
      <c r="I55" s="223"/>
      <c r="J55" s="223"/>
      <c r="K55" s="223"/>
      <c r="L55" s="223"/>
      <c r="M55" s="223"/>
      <c r="N55" s="223"/>
      <c r="O55" s="223"/>
      <c r="P55" s="223"/>
      <c r="Q55" s="223"/>
      <c r="R55" s="223"/>
      <c r="S55" s="223"/>
      <c r="T55" s="223"/>
      <c r="U55" s="223"/>
      <c r="V55" s="223"/>
      <c r="W55" s="223"/>
      <c r="X55" s="223"/>
      <c r="Y55" s="223"/>
      <c r="Z55" s="223"/>
      <c r="BN55" s="218"/>
    </row>
    <row r="56" spans="1:66" s="217" customFormat="1">
      <c r="A56" s="223"/>
      <c r="B56" s="221"/>
      <c r="C56" s="222"/>
      <c r="D56" s="221"/>
      <c r="E56" s="221"/>
      <c r="F56" s="221"/>
      <c r="G56" s="221"/>
      <c r="H56" s="221"/>
      <c r="I56" s="221"/>
      <c r="J56" s="223"/>
      <c r="K56" s="223"/>
      <c r="L56" s="223"/>
      <c r="M56" s="223"/>
      <c r="N56" s="223"/>
      <c r="O56" s="223"/>
      <c r="P56" s="223"/>
      <c r="Q56" s="223"/>
      <c r="R56" s="223"/>
      <c r="S56" s="223"/>
      <c r="T56" s="223"/>
      <c r="U56" s="223"/>
      <c r="V56" s="223"/>
      <c r="W56" s="223"/>
      <c r="X56" s="223"/>
      <c r="Y56" s="223"/>
      <c r="Z56" s="223"/>
      <c r="BN56" s="218"/>
    </row>
    <row r="57" spans="1:66" s="217" customFormat="1">
      <c r="A57" s="223"/>
      <c r="B57" s="225"/>
      <c r="C57" s="225"/>
      <c r="D57" s="223"/>
      <c r="E57" s="223"/>
      <c r="F57" s="223"/>
      <c r="G57" s="223"/>
      <c r="H57" s="223"/>
      <c r="I57" s="223"/>
      <c r="J57" s="223"/>
      <c r="K57" s="223"/>
      <c r="L57" s="223"/>
      <c r="M57" s="223"/>
      <c r="N57" s="223"/>
      <c r="O57" s="223"/>
      <c r="P57" s="223"/>
      <c r="Q57" s="223"/>
      <c r="R57" s="223"/>
      <c r="S57" s="223"/>
      <c r="T57" s="223"/>
      <c r="U57" s="223"/>
      <c r="V57" s="223"/>
      <c r="W57" s="223"/>
      <c r="X57" s="223"/>
      <c r="Y57" s="223"/>
      <c r="Z57" s="223"/>
      <c r="BN57" s="218"/>
    </row>
    <row r="58" spans="1:66" s="217" customFormat="1">
      <c r="A58" s="223"/>
      <c r="B58" s="225"/>
      <c r="C58" s="225"/>
      <c r="D58" s="223"/>
      <c r="E58" s="223"/>
      <c r="F58" s="223"/>
      <c r="G58" s="223"/>
      <c r="H58" s="223"/>
      <c r="I58" s="223"/>
      <c r="J58" s="223"/>
      <c r="K58" s="223"/>
      <c r="L58" s="223"/>
      <c r="M58" s="223"/>
      <c r="N58" s="223"/>
      <c r="O58" s="223"/>
      <c r="P58" s="223"/>
      <c r="Q58" s="223"/>
      <c r="R58" s="223"/>
      <c r="S58" s="223"/>
      <c r="T58" s="223"/>
      <c r="U58" s="223"/>
      <c r="V58" s="223"/>
      <c r="W58" s="223"/>
      <c r="X58" s="223"/>
      <c r="Y58" s="223"/>
      <c r="Z58" s="223"/>
      <c r="BN58" s="218"/>
    </row>
    <row r="59" spans="1:66" s="217" customFormat="1">
      <c r="A59" s="223"/>
      <c r="B59" s="225"/>
      <c r="C59" s="225"/>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BN59" s="218"/>
    </row>
    <row r="60" spans="1:66" s="217" customFormat="1">
      <c r="A60" s="223"/>
      <c r="B60" s="225"/>
      <c r="C60" s="225"/>
      <c r="D60" s="223"/>
      <c r="E60" s="223"/>
      <c r="F60" s="223"/>
      <c r="G60" s="223"/>
      <c r="H60" s="223"/>
      <c r="I60" s="223"/>
      <c r="J60" s="223"/>
      <c r="K60" s="223"/>
      <c r="L60" s="223"/>
      <c r="M60" s="223"/>
      <c r="N60" s="223"/>
      <c r="O60" s="223"/>
      <c r="P60" s="223"/>
      <c r="Q60" s="223"/>
      <c r="R60" s="223"/>
      <c r="S60" s="223"/>
      <c r="T60" s="223"/>
      <c r="U60" s="223"/>
      <c r="V60" s="223"/>
      <c r="W60" s="223"/>
      <c r="X60" s="223"/>
      <c r="Y60" s="223"/>
      <c r="Z60" s="223"/>
      <c r="BN60" s="218"/>
    </row>
    <row r="61" spans="1:66" s="217" customFormat="1">
      <c r="A61" s="223"/>
      <c r="B61" s="225"/>
      <c r="C61" s="225"/>
      <c r="D61" s="223"/>
      <c r="E61" s="223"/>
      <c r="F61" s="223"/>
      <c r="G61" s="223"/>
      <c r="H61" s="223"/>
      <c r="I61" s="223"/>
      <c r="J61" s="223"/>
      <c r="K61" s="223"/>
      <c r="L61" s="223"/>
      <c r="M61" s="223"/>
      <c r="N61" s="223"/>
      <c r="O61" s="223"/>
      <c r="P61" s="223"/>
      <c r="Q61" s="223"/>
      <c r="R61" s="223"/>
      <c r="S61" s="223"/>
      <c r="T61" s="223"/>
      <c r="U61" s="223"/>
      <c r="V61" s="223"/>
      <c r="W61" s="223"/>
      <c r="X61" s="223"/>
      <c r="Y61" s="223"/>
      <c r="Z61" s="223"/>
      <c r="BN61" s="218"/>
    </row>
    <row r="62" spans="1:66" s="217" customFormat="1">
      <c r="A62" s="221"/>
      <c r="B62" s="211"/>
      <c r="C62" s="211"/>
      <c r="D62" s="211"/>
      <c r="E62" s="211"/>
      <c r="F62" s="211"/>
      <c r="G62" s="211"/>
      <c r="H62" s="211"/>
      <c r="I62" s="211"/>
      <c r="J62" s="221"/>
      <c r="K62" s="221"/>
      <c r="L62" s="221"/>
      <c r="M62" s="221"/>
      <c r="N62" s="221"/>
      <c r="O62" s="221"/>
      <c r="P62" s="221"/>
      <c r="Q62" s="221"/>
      <c r="R62" s="221"/>
      <c r="S62" s="221"/>
      <c r="T62" s="221"/>
      <c r="U62" s="221"/>
      <c r="V62" s="221"/>
      <c r="W62" s="221"/>
      <c r="X62" s="221"/>
      <c r="Y62" s="221"/>
      <c r="Z62" s="221"/>
      <c r="BN62" s="218"/>
    </row>
    <row r="63" spans="1:66" s="217" customFormat="1">
      <c r="A63" s="223"/>
      <c r="B63" s="211"/>
      <c r="C63" s="211"/>
      <c r="D63" s="211"/>
      <c r="E63" s="211"/>
      <c r="F63" s="211"/>
      <c r="G63" s="211"/>
      <c r="H63" s="211"/>
      <c r="I63" s="211"/>
      <c r="J63" s="223"/>
      <c r="K63" s="223"/>
      <c r="L63" s="223"/>
      <c r="M63" s="223"/>
      <c r="N63" s="223"/>
      <c r="O63" s="223"/>
      <c r="P63" s="223"/>
      <c r="Q63" s="223"/>
      <c r="R63" s="223"/>
      <c r="S63" s="223"/>
      <c r="T63" s="223"/>
      <c r="U63" s="223"/>
      <c r="V63" s="223"/>
      <c r="W63" s="223"/>
      <c r="X63" s="223"/>
      <c r="Y63" s="223"/>
      <c r="Z63" s="223"/>
      <c r="BN63" s="218"/>
    </row>
    <row r="64" spans="1:66" s="217" customFormat="1">
      <c r="A64" s="223"/>
      <c r="B64" s="209"/>
      <c r="C64" s="211"/>
      <c r="D64" s="211"/>
      <c r="E64" s="211"/>
      <c r="F64" s="211"/>
      <c r="G64" s="211"/>
      <c r="H64" s="211"/>
      <c r="I64" s="211"/>
      <c r="J64" s="223"/>
      <c r="K64" s="223"/>
      <c r="L64" s="223"/>
      <c r="M64" s="223"/>
      <c r="N64" s="223"/>
      <c r="O64" s="223"/>
      <c r="P64" s="223"/>
      <c r="Q64" s="223"/>
      <c r="R64" s="223"/>
      <c r="S64" s="223"/>
      <c r="T64" s="223"/>
      <c r="U64" s="223"/>
      <c r="V64" s="223"/>
      <c r="W64" s="223"/>
      <c r="X64" s="223"/>
      <c r="Y64" s="223"/>
      <c r="Z64" s="223"/>
      <c r="BN64" s="218"/>
    </row>
    <row r="65" spans="1:66" s="217" customFormat="1">
      <c r="A65" s="223"/>
      <c r="B65" s="226"/>
      <c r="C65" s="211"/>
      <c r="D65" s="228"/>
      <c r="E65" s="228"/>
      <c r="F65" s="228"/>
      <c r="G65" s="211"/>
      <c r="H65" s="211"/>
      <c r="I65" s="211"/>
      <c r="J65" s="211"/>
      <c r="K65" s="223"/>
      <c r="L65" s="223"/>
      <c r="M65" s="223"/>
      <c r="N65" s="223"/>
      <c r="O65" s="223"/>
      <c r="P65" s="223"/>
      <c r="Q65" s="223"/>
      <c r="R65" s="223"/>
      <c r="S65" s="223"/>
      <c r="T65" s="223"/>
      <c r="U65" s="223"/>
      <c r="V65" s="223"/>
      <c r="W65" s="223"/>
      <c r="X65" s="223"/>
      <c r="Y65" s="223"/>
      <c r="Z65" s="223"/>
      <c r="BN65" s="218"/>
    </row>
    <row r="66" spans="1:66" s="217" customFormat="1">
      <c r="A66" s="223"/>
      <c r="B66" s="211"/>
      <c r="C66" s="228"/>
      <c r="D66" s="225"/>
      <c r="E66" s="228"/>
      <c r="F66" s="228"/>
      <c r="G66" s="211"/>
      <c r="H66" s="211"/>
      <c r="I66" s="211"/>
      <c r="J66" s="211"/>
      <c r="K66" s="223"/>
      <c r="L66" s="223"/>
      <c r="M66" s="223"/>
      <c r="N66" s="223"/>
      <c r="O66" s="223"/>
      <c r="P66" s="223"/>
      <c r="Q66" s="223"/>
      <c r="R66" s="223"/>
      <c r="S66" s="223"/>
      <c r="T66" s="223"/>
      <c r="U66" s="223"/>
      <c r="V66" s="223"/>
      <c r="W66" s="223"/>
      <c r="X66" s="223"/>
      <c r="Y66" s="223"/>
      <c r="Z66" s="223"/>
      <c r="BN66" s="218"/>
    </row>
    <row r="67" spans="1:66" s="217" customFormat="1">
      <c r="A67" s="223"/>
      <c r="B67" s="211"/>
      <c r="C67" s="220"/>
      <c r="D67" s="225"/>
      <c r="E67" s="228"/>
      <c r="F67" s="228"/>
      <c r="G67" s="211"/>
      <c r="H67" s="211"/>
      <c r="I67" s="211"/>
      <c r="J67" s="228"/>
      <c r="K67" s="223"/>
      <c r="L67" s="223"/>
      <c r="M67" s="223"/>
      <c r="N67" s="223"/>
      <c r="O67" s="223"/>
      <c r="P67" s="223"/>
      <c r="Q67" s="223"/>
      <c r="R67" s="223"/>
      <c r="S67" s="223"/>
      <c r="T67" s="223"/>
      <c r="U67" s="223"/>
      <c r="V67" s="223"/>
      <c r="W67" s="223"/>
      <c r="X67" s="223"/>
      <c r="Y67" s="223"/>
      <c r="Z67" s="223"/>
      <c r="BN67" s="218"/>
    </row>
    <row r="68" spans="1:66" s="217" customFormat="1">
      <c r="A68" s="211"/>
      <c r="B68" s="211"/>
      <c r="C68" s="220"/>
      <c r="D68" s="228"/>
      <c r="E68" s="228"/>
      <c r="F68" s="228"/>
      <c r="G68" s="211"/>
      <c r="H68" s="211"/>
      <c r="I68" s="211"/>
      <c r="J68" s="228"/>
      <c r="K68" s="211"/>
      <c r="L68" s="211"/>
      <c r="M68" s="211"/>
      <c r="N68" s="211"/>
      <c r="O68" s="211"/>
      <c r="P68" s="211"/>
      <c r="Q68" s="211"/>
      <c r="R68" s="211"/>
      <c r="S68" s="211"/>
      <c r="T68" s="211"/>
      <c r="U68" s="211"/>
      <c r="V68" s="211"/>
      <c r="W68" s="211"/>
      <c r="X68" s="211"/>
      <c r="Y68" s="211"/>
      <c r="Z68" s="211"/>
      <c r="BN68" s="218"/>
    </row>
    <row r="69" spans="1:66" s="217" customFormat="1">
      <c r="A69" s="211"/>
      <c r="B69" s="209"/>
      <c r="C69" s="220"/>
      <c r="D69" s="228"/>
      <c r="E69" s="228"/>
      <c r="F69" s="228"/>
      <c r="G69" s="211"/>
      <c r="H69" s="211"/>
      <c r="I69" s="211"/>
      <c r="K69" s="211"/>
      <c r="L69" s="211"/>
      <c r="M69" s="211"/>
      <c r="N69" s="211"/>
      <c r="O69" s="211"/>
      <c r="P69" s="211"/>
      <c r="Q69" s="211"/>
      <c r="R69" s="211"/>
      <c r="S69" s="211"/>
      <c r="T69" s="211"/>
      <c r="U69" s="211"/>
      <c r="V69" s="211"/>
      <c r="W69" s="211"/>
      <c r="X69" s="211"/>
      <c r="Y69" s="211"/>
      <c r="Z69" s="211"/>
      <c r="BN69" s="218"/>
    </row>
    <row r="70" spans="1:66" s="217" customFormat="1">
      <c r="A70" s="211"/>
      <c r="B70" s="211"/>
      <c r="C70" s="220"/>
      <c r="D70" s="228"/>
      <c r="E70" s="228"/>
      <c r="F70" s="228"/>
      <c r="G70" s="211"/>
      <c r="H70" s="211"/>
      <c r="I70" s="211"/>
      <c r="J70" s="228"/>
      <c r="K70" s="211"/>
      <c r="L70" s="211"/>
      <c r="M70" s="211"/>
      <c r="N70" s="211"/>
      <c r="O70" s="211"/>
      <c r="P70" s="211"/>
      <c r="Q70" s="211"/>
      <c r="R70" s="211"/>
      <c r="S70" s="211"/>
      <c r="T70" s="211"/>
      <c r="U70" s="211"/>
      <c r="V70" s="211"/>
      <c r="W70" s="211"/>
      <c r="X70" s="211"/>
      <c r="Y70" s="211"/>
      <c r="Z70" s="211"/>
      <c r="BN70" s="218"/>
    </row>
    <row r="71" spans="1:66" s="217" customFormat="1">
      <c r="A71" s="211"/>
      <c r="B71" s="223"/>
      <c r="C71" s="221"/>
      <c r="D71" s="221"/>
      <c r="E71" s="221"/>
      <c r="F71" s="221"/>
      <c r="G71" s="221"/>
      <c r="H71" s="221"/>
      <c r="I71" s="223"/>
      <c r="J71" s="211"/>
      <c r="K71" s="211"/>
      <c r="L71" s="211"/>
      <c r="M71" s="211"/>
      <c r="N71" s="211"/>
      <c r="O71" s="211"/>
      <c r="P71" s="211"/>
      <c r="Q71" s="211"/>
      <c r="R71" s="211"/>
      <c r="S71" s="211"/>
      <c r="T71" s="211"/>
      <c r="U71" s="211"/>
      <c r="V71" s="211"/>
      <c r="W71" s="211"/>
      <c r="X71" s="211"/>
      <c r="Y71" s="211"/>
      <c r="Z71" s="211"/>
      <c r="BN71" s="218"/>
    </row>
    <row r="72" spans="1:66" s="217" customFormat="1">
      <c r="A72" s="211"/>
      <c r="B72" s="222"/>
      <c r="C72" s="223"/>
      <c r="D72" s="223"/>
      <c r="E72" s="223"/>
      <c r="F72" s="223"/>
      <c r="G72" s="223"/>
      <c r="H72" s="223"/>
      <c r="I72" s="223"/>
      <c r="J72" s="211"/>
      <c r="K72" s="211"/>
      <c r="L72" s="211"/>
      <c r="M72" s="211"/>
      <c r="N72" s="211"/>
      <c r="O72" s="211"/>
      <c r="P72" s="211"/>
      <c r="Q72" s="211"/>
      <c r="R72" s="211"/>
      <c r="S72" s="211"/>
      <c r="T72" s="211"/>
      <c r="U72" s="211"/>
      <c r="V72" s="211"/>
      <c r="W72" s="211"/>
      <c r="X72" s="211"/>
      <c r="Y72" s="211"/>
      <c r="Z72" s="211"/>
      <c r="BN72" s="218"/>
    </row>
    <row r="73" spans="1:66" s="217" customFormat="1">
      <c r="A73" s="211"/>
      <c r="B73" s="231"/>
      <c r="C73" s="223"/>
      <c r="D73" s="223"/>
      <c r="E73" s="223"/>
      <c r="F73" s="223"/>
      <c r="G73" s="223"/>
      <c r="H73" s="223"/>
      <c r="I73" s="223"/>
      <c r="J73" s="211"/>
      <c r="K73" s="211"/>
      <c r="L73" s="211"/>
      <c r="M73" s="211"/>
      <c r="N73" s="211"/>
      <c r="O73" s="211"/>
      <c r="P73" s="211"/>
      <c r="Q73" s="211"/>
      <c r="R73" s="211"/>
      <c r="S73" s="211"/>
      <c r="T73" s="211"/>
      <c r="U73" s="211"/>
      <c r="V73" s="211"/>
      <c r="W73" s="211"/>
      <c r="X73" s="211"/>
      <c r="Y73" s="211"/>
      <c r="Z73" s="211"/>
      <c r="BN73" s="218"/>
    </row>
    <row r="74" spans="1:66" s="217" customFormat="1">
      <c r="A74" s="211"/>
      <c r="B74" s="231"/>
      <c r="C74" s="223"/>
      <c r="D74" s="223"/>
      <c r="E74" s="223"/>
      <c r="F74" s="223"/>
      <c r="G74" s="223"/>
      <c r="H74" s="223"/>
      <c r="I74" s="223"/>
      <c r="J74" s="211"/>
      <c r="K74" s="211"/>
      <c r="L74" s="211"/>
      <c r="M74" s="211"/>
      <c r="N74" s="211"/>
      <c r="O74" s="211"/>
      <c r="P74" s="211"/>
      <c r="Q74" s="211"/>
      <c r="R74" s="211"/>
      <c r="S74" s="211"/>
      <c r="T74" s="211"/>
      <c r="U74" s="211"/>
      <c r="V74" s="211"/>
      <c r="W74" s="211"/>
      <c r="X74" s="211"/>
      <c r="Y74" s="211"/>
      <c r="Z74" s="211"/>
      <c r="BN74" s="218"/>
    </row>
    <row r="75" spans="1:66" s="217" customFormat="1">
      <c r="A75" s="211"/>
      <c r="B75" s="222"/>
      <c r="C75" s="223"/>
      <c r="D75" s="223"/>
      <c r="E75" s="223"/>
      <c r="F75" s="223"/>
      <c r="G75" s="223"/>
      <c r="H75" s="223"/>
      <c r="I75" s="223"/>
      <c r="J75" s="211"/>
      <c r="K75" s="211"/>
      <c r="L75" s="211"/>
      <c r="M75" s="211"/>
      <c r="N75" s="211"/>
      <c r="O75" s="211"/>
      <c r="P75" s="211"/>
      <c r="Q75" s="211"/>
      <c r="R75" s="211"/>
      <c r="S75" s="211"/>
      <c r="T75" s="211"/>
      <c r="U75" s="211"/>
      <c r="V75" s="211"/>
      <c r="W75" s="211"/>
      <c r="X75" s="211"/>
      <c r="Y75" s="211"/>
      <c r="Z75" s="211"/>
      <c r="BN75" s="218"/>
    </row>
    <row r="76" spans="1:66" s="217" customFormat="1">
      <c r="A76" s="211"/>
      <c r="B76" s="222"/>
      <c r="C76" s="223"/>
      <c r="D76" s="223"/>
      <c r="E76" s="223"/>
      <c r="F76" s="223"/>
      <c r="G76" s="223"/>
      <c r="H76" s="223"/>
      <c r="I76" s="223"/>
      <c r="J76" s="211"/>
      <c r="K76" s="211"/>
      <c r="L76" s="211"/>
      <c r="M76" s="211"/>
      <c r="N76" s="211"/>
      <c r="O76" s="211"/>
      <c r="P76" s="211"/>
      <c r="Q76" s="211"/>
      <c r="R76" s="211"/>
      <c r="S76" s="211"/>
      <c r="T76" s="211"/>
      <c r="U76" s="211"/>
      <c r="V76" s="211"/>
      <c r="W76" s="211"/>
      <c r="X76" s="211"/>
      <c r="Y76" s="211"/>
      <c r="Z76" s="211"/>
      <c r="BN76" s="218"/>
    </row>
    <row r="77" spans="1:66" s="217" customFormat="1">
      <c r="A77" s="223"/>
      <c r="B77" s="223"/>
      <c r="C77" s="223"/>
      <c r="D77" s="223"/>
      <c r="E77" s="223"/>
      <c r="F77" s="223"/>
      <c r="G77" s="223"/>
      <c r="H77" s="223"/>
      <c r="I77" s="223"/>
      <c r="J77" s="223"/>
      <c r="K77" s="223"/>
      <c r="L77" s="223"/>
      <c r="M77" s="223"/>
      <c r="N77" s="223"/>
      <c r="O77" s="223"/>
      <c r="P77" s="223"/>
      <c r="Q77" s="223"/>
      <c r="R77" s="223"/>
      <c r="S77" s="223"/>
      <c r="T77" s="223"/>
      <c r="U77" s="223"/>
      <c r="V77" s="223"/>
      <c r="W77" s="223"/>
      <c r="X77" s="223"/>
      <c r="Y77" s="223"/>
      <c r="Z77" s="223"/>
      <c r="BN77" s="218"/>
    </row>
    <row r="78" spans="1:66" s="217" customFormat="1">
      <c r="A78" s="223"/>
      <c r="B78" s="221"/>
      <c r="C78" s="223"/>
      <c r="D78" s="223"/>
      <c r="E78" s="223"/>
      <c r="F78" s="223"/>
      <c r="G78" s="223"/>
      <c r="H78" s="223"/>
      <c r="I78" s="223"/>
      <c r="J78" s="223"/>
      <c r="K78" s="223"/>
      <c r="L78" s="223"/>
      <c r="M78" s="223"/>
      <c r="N78" s="223"/>
      <c r="O78" s="223"/>
      <c r="P78" s="223"/>
      <c r="Q78" s="223"/>
      <c r="R78" s="223"/>
      <c r="S78" s="223"/>
      <c r="T78" s="223"/>
      <c r="U78" s="223"/>
      <c r="V78" s="223"/>
      <c r="W78" s="223"/>
      <c r="X78" s="223"/>
      <c r="Y78" s="223"/>
      <c r="Z78" s="223"/>
      <c r="BN78" s="218"/>
    </row>
    <row r="79" spans="1:66" s="217" customFormat="1">
      <c r="A79" s="223"/>
      <c r="B79" s="223"/>
      <c r="C79" s="223"/>
      <c r="D79" s="223"/>
      <c r="E79" s="223"/>
      <c r="F79" s="223"/>
      <c r="G79" s="223"/>
      <c r="H79" s="223"/>
      <c r="I79" s="223"/>
      <c r="J79" s="223"/>
      <c r="K79" s="223"/>
      <c r="L79" s="223"/>
      <c r="M79" s="223"/>
      <c r="N79" s="223"/>
      <c r="O79" s="223"/>
      <c r="P79" s="223"/>
      <c r="Q79" s="223"/>
      <c r="R79" s="223"/>
      <c r="S79" s="223"/>
      <c r="T79" s="223"/>
      <c r="U79" s="223"/>
      <c r="V79" s="223"/>
      <c r="W79" s="223"/>
      <c r="X79" s="223"/>
      <c r="Y79" s="223"/>
      <c r="Z79" s="223"/>
      <c r="BN79" s="218"/>
    </row>
    <row r="80" spans="1:66" s="217" customFormat="1">
      <c r="A80" s="223"/>
      <c r="B80" s="231"/>
      <c r="C80" s="222"/>
      <c r="D80" s="231"/>
      <c r="E80" s="231"/>
      <c r="F80" s="231"/>
      <c r="G80" s="231"/>
      <c r="H80" s="231"/>
      <c r="I80" s="231"/>
      <c r="J80" s="223"/>
      <c r="K80" s="223"/>
      <c r="L80" s="223"/>
      <c r="M80" s="223"/>
      <c r="N80" s="223"/>
      <c r="O80" s="223"/>
      <c r="P80" s="223"/>
      <c r="Q80" s="223"/>
      <c r="R80" s="223"/>
      <c r="S80" s="223"/>
      <c r="T80" s="223"/>
      <c r="U80" s="223"/>
      <c r="V80" s="223"/>
      <c r="W80" s="223"/>
      <c r="X80" s="223"/>
      <c r="Y80" s="223"/>
      <c r="Z80" s="223"/>
      <c r="BN80" s="218"/>
    </row>
    <row r="81" spans="1:66" s="217" customFormat="1">
      <c r="A81" s="223"/>
      <c r="B81" s="225"/>
      <c r="C81" s="225"/>
      <c r="D81" s="223"/>
      <c r="E81" s="230"/>
      <c r="F81" s="230"/>
      <c r="G81" s="223"/>
      <c r="H81" s="223"/>
      <c r="I81" s="223"/>
      <c r="J81" s="223"/>
      <c r="K81" s="223"/>
      <c r="L81" s="223"/>
      <c r="M81" s="223"/>
      <c r="N81" s="223"/>
      <c r="O81" s="223"/>
      <c r="P81" s="223"/>
      <c r="Q81" s="223"/>
      <c r="R81" s="223"/>
      <c r="S81" s="223"/>
      <c r="T81" s="223"/>
      <c r="U81" s="223"/>
      <c r="V81" s="223"/>
      <c r="W81" s="223"/>
      <c r="X81" s="223"/>
      <c r="Y81" s="223"/>
      <c r="Z81" s="223"/>
      <c r="BN81" s="218"/>
    </row>
    <row r="82" spans="1:66" s="217" customFormat="1">
      <c r="A82" s="223"/>
      <c r="B82" s="225"/>
      <c r="C82" s="225"/>
      <c r="D82" s="223"/>
      <c r="E82" s="230"/>
      <c r="F82" s="230"/>
      <c r="G82" s="223"/>
      <c r="H82" s="223"/>
      <c r="I82" s="223"/>
      <c r="J82" s="223"/>
      <c r="K82" s="223"/>
      <c r="L82" s="223"/>
      <c r="M82" s="223"/>
      <c r="N82" s="223"/>
      <c r="O82" s="223"/>
      <c r="P82" s="223"/>
      <c r="Q82" s="223"/>
      <c r="R82" s="223"/>
      <c r="S82" s="223"/>
      <c r="T82" s="223"/>
      <c r="U82" s="223"/>
      <c r="V82" s="223"/>
      <c r="W82" s="223"/>
      <c r="X82" s="223"/>
      <c r="Y82" s="223"/>
      <c r="Z82" s="223"/>
      <c r="BN82" s="218"/>
    </row>
    <row r="83" spans="1:66" s="217" customFormat="1">
      <c r="A83" s="223"/>
      <c r="B83" s="225"/>
      <c r="C83" s="225"/>
      <c r="D83" s="223"/>
      <c r="E83" s="230"/>
      <c r="F83" s="230"/>
      <c r="G83" s="223"/>
      <c r="H83" s="223"/>
      <c r="I83" s="223"/>
      <c r="J83" s="223"/>
      <c r="K83" s="223"/>
      <c r="L83" s="223"/>
      <c r="M83" s="223"/>
      <c r="N83" s="223"/>
      <c r="O83" s="223"/>
      <c r="P83" s="223"/>
      <c r="Q83" s="223"/>
      <c r="R83" s="223"/>
      <c r="S83" s="223"/>
      <c r="T83" s="223"/>
      <c r="U83" s="223"/>
      <c r="V83" s="223"/>
      <c r="W83" s="223"/>
      <c r="X83" s="223"/>
      <c r="Y83" s="223"/>
      <c r="Z83" s="223"/>
      <c r="BN83" s="218"/>
    </row>
    <row r="84" spans="1:66" s="217" customFormat="1">
      <c r="A84" s="223"/>
      <c r="B84" s="225"/>
      <c r="C84" s="225"/>
      <c r="D84" s="223"/>
      <c r="E84" s="230"/>
      <c r="F84" s="230"/>
      <c r="G84" s="223"/>
      <c r="H84" s="223"/>
      <c r="I84" s="223"/>
      <c r="J84" s="223"/>
      <c r="K84" s="223"/>
      <c r="L84" s="223"/>
      <c r="M84" s="223"/>
      <c r="N84" s="223"/>
      <c r="O84" s="223"/>
      <c r="P84" s="223"/>
      <c r="Q84" s="223"/>
      <c r="R84" s="223"/>
      <c r="S84" s="223"/>
      <c r="T84" s="223"/>
      <c r="U84" s="223"/>
      <c r="V84" s="223"/>
      <c r="W84" s="223"/>
      <c r="X84" s="223"/>
      <c r="Y84" s="223"/>
      <c r="Z84" s="223"/>
      <c r="BN84" s="218"/>
    </row>
    <row r="85" spans="1:66" s="217" customFormat="1">
      <c r="A85" s="223"/>
      <c r="B85" s="225"/>
      <c r="C85" s="225"/>
      <c r="D85" s="223"/>
      <c r="E85" s="230"/>
      <c r="F85" s="230"/>
      <c r="G85" s="223"/>
      <c r="H85" s="223"/>
      <c r="I85" s="223"/>
      <c r="J85" s="223"/>
      <c r="K85" s="223"/>
      <c r="L85" s="223"/>
      <c r="M85" s="223"/>
      <c r="N85" s="223"/>
      <c r="O85" s="223"/>
      <c r="P85" s="223"/>
      <c r="Q85" s="223"/>
      <c r="R85" s="223"/>
      <c r="S85" s="223"/>
      <c r="T85" s="223"/>
      <c r="U85" s="223"/>
      <c r="V85" s="223"/>
      <c r="W85" s="223"/>
      <c r="X85" s="223"/>
      <c r="Y85" s="223"/>
      <c r="Z85" s="223"/>
      <c r="BN85" s="218"/>
    </row>
    <row r="86" spans="1:66" s="217" customFormat="1">
      <c r="A86" s="231"/>
      <c r="B86" s="223"/>
      <c r="C86" s="223"/>
      <c r="D86" s="223"/>
      <c r="E86" s="223"/>
      <c r="F86" s="223"/>
      <c r="G86" s="223"/>
      <c r="H86" s="223"/>
      <c r="I86" s="223"/>
      <c r="J86" s="231"/>
      <c r="K86" s="231"/>
      <c r="L86" s="231"/>
      <c r="M86" s="231"/>
      <c r="N86" s="231"/>
      <c r="O86" s="231"/>
      <c r="P86" s="231"/>
      <c r="Q86" s="231"/>
      <c r="R86" s="231"/>
      <c r="S86" s="231"/>
      <c r="T86" s="231"/>
      <c r="U86" s="231"/>
      <c r="V86" s="231"/>
      <c r="W86" s="231"/>
      <c r="X86" s="231"/>
      <c r="Y86" s="231"/>
      <c r="Z86" s="231"/>
      <c r="BN86" s="218"/>
    </row>
    <row r="87" spans="1:66" s="217" customFormat="1">
      <c r="A87" s="223"/>
      <c r="B87" s="221"/>
      <c r="C87" s="223"/>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BN87" s="218"/>
    </row>
    <row r="88" spans="1:66" s="217" customFormat="1">
      <c r="A88" s="223"/>
      <c r="B88" s="223"/>
      <c r="C88" s="223"/>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BN88" s="218"/>
    </row>
    <row r="89" spans="1:66" s="217" customFormat="1">
      <c r="A89" s="223"/>
      <c r="B89" s="231"/>
      <c r="C89" s="222"/>
      <c r="D89" s="231"/>
      <c r="E89" s="231"/>
      <c r="F89" s="231"/>
      <c r="G89" s="231"/>
      <c r="H89" s="231"/>
      <c r="I89" s="231"/>
      <c r="J89" s="223"/>
      <c r="K89" s="223"/>
      <c r="L89" s="223"/>
      <c r="M89" s="223"/>
      <c r="N89" s="223"/>
      <c r="O89" s="223"/>
      <c r="P89" s="223"/>
      <c r="Q89" s="223"/>
      <c r="R89" s="223"/>
      <c r="S89" s="223"/>
      <c r="T89" s="223"/>
      <c r="U89" s="223"/>
      <c r="V89" s="223"/>
      <c r="W89" s="223"/>
      <c r="X89" s="223"/>
      <c r="Y89" s="223"/>
      <c r="Z89" s="223"/>
      <c r="BN89" s="218"/>
    </row>
    <row r="90" spans="1:66" s="217" customFormat="1">
      <c r="A90" s="223"/>
      <c r="B90" s="225"/>
      <c r="C90" s="225"/>
      <c r="D90" s="223"/>
      <c r="E90" s="223"/>
      <c r="F90" s="223"/>
      <c r="G90" s="223"/>
      <c r="H90" s="223"/>
      <c r="I90" s="223"/>
      <c r="J90" s="223"/>
      <c r="K90" s="223"/>
      <c r="L90" s="223"/>
      <c r="M90" s="223"/>
      <c r="N90" s="223"/>
      <c r="O90" s="223"/>
      <c r="P90" s="223"/>
      <c r="Q90" s="223"/>
      <c r="R90" s="223"/>
      <c r="S90" s="223"/>
      <c r="T90" s="223"/>
      <c r="U90" s="223"/>
      <c r="V90" s="223"/>
      <c r="W90" s="223"/>
      <c r="X90" s="223"/>
      <c r="Y90" s="223"/>
      <c r="Z90" s="223"/>
      <c r="BN90" s="218"/>
    </row>
    <row r="91" spans="1:66" s="217" customFormat="1">
      <c r="A91" s="223"/>
      <c r="B91" s="225"/>
      <c r="C91" s="225"/>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BN91" s="218"/>
    </row>
    <row r="92" spans="1:66" s="217" customFormat="1">
      <c r="A92" s="223"/>
      <c r="B92" s="225"/>
      <c r="C92" s="225"/>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BN92" s="218"/>
    </row>
    <row r="93" spans="1:66" s="217" customFormat="1">
      <c r="A93" s="223"/>
      <c r="B93" s="225"/>
      <c r="C93" s="225"/>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BN93" s="218"/>
    </row>
    <row r="94" spans="1:66" s="217" customFormat="1">
      <c r="A94" s="223"/>
      <c r="B94" s="225"/>
      <c r="C94" s="225"/>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BN94" s="218"/>
    </row>
    <row r="95" spans="1:66" s="217" customFormat="1">
      <c r="A95" s="231"/>
      <c r="B95" s="211"/>
      <c r="C95" s="211"/>
      <c r="D95" s="211"/>
      <c r="E95" s="211"/>
      <c r="F95" s="211"/>
      <c r="G95" s="211"/>
      <c r="H95" s="211"/>
      <c r="I95" s="211"/>
      <c r="J95" s="231"/>
      <c r="K95" s="231"/>
      <c r="L95" s="231"/>
      <c r="M95" s="231"/>
      <c r="N95" s="231"/>
      <c r="O95" s="231"/>
      <c r="P95" s="231"/>
      <c r="Q95" s="231"/>
      <c r="R95" s="231"/>
      <c r="S95" s="231"/>
      <c r="T95" s="231"/>
      <c r="U95" s="231"/>
      <c r="V95" s="231"/>
      <c r="W95" s="231"/>
      <c r="X95" s="231"/>
      <c r="Y95" s="231"/>
      <c r="Z95" s="231"/>
      <c r="BN95" s="218"/>
    </row>
    <row r="96" spans="1:66" s="217" customFormat="1">
      <c r="A96" s="223"/>
      <c r="B96" s="209"/>
      <c r="C96" s="211"/>
      <c r="D96" s="211"/>
      <c r="E96" s="211"/>
      <c r="F96" s="211"/>
      <c r="G96" s="211"/>
      <c r="H96" s="211"/>
      <c r="I96" s="211"/>
      <c r="J96" s="223"/>
      <c r="K96" s="223"/>
      <c r="L96" s="223"/>
      <c r="M96" s="223"/>
      <c r="N96" s="223"/>
      <c r="O96" s="223"/>
      <c r="P96" s="223"/>
      <c r="Q96" s="223"/>
      <c r="R96" s="223"/>
      <c r="S96" s="223"/>
      <c r="T96" s="223"/>
      <c r="U96" s="223"/>
      <c r="V96" s="223"/>
      <c r="W96" s="223"/>
      <c r="X96" s="223"/>
      <c r="Y96" s="223"/>
      <c r="Z96" s="223"/>
      <c r="BN96" s="218"/>
    </row>
    <row r="97" spans="1:66" s="217" customFormat="1">
      <c r="A97" s="223"/>
      <c r="B97" s="226"/>
      <c r="C97" s="211"/>
      <c r="D97" s="211"/>
      <c r="E97" s="211"/>
      <c r="F97" s="211"/>
      <c r="G97" s="211"/>
      <c r="H97" s="211"/>
      <c r="I97" s="211"/>
      <c r="J97" s="223"/>
      <c r="K97" s="223"/>
      <c r="L97" s="223"/>
      <c r="M97" s="223"/>
      <c r="N97" s="223"/>
      <c r="O97" s="223"/>
      <c r="P97" s="223"/>
      <c r="Q97" s="223"/>
      <c r="R97" s="223"/>
      <c r="S97" s="223"/>
      <c r="T97" s="223"/>
      <c r="U97" s="223"/>
      <c r="V97" s="223"/>
      <c r="W97" s="223"/>
      <c r="X97" s="223"/>
      <c r="Y97" s="223"/>
      <c r="Z97" s="223"/>
      <c r="BN97" s="218"/>
    </row>
    <row r="98" spans="1:66" s="217" customFormat="1">
      <c r="A98" s="223"/>
      <c r="B98" s="211"/>
      <c r="C98" s="228"/>
      <c r="D98" s="225"/>
      <c r="E98" s="211"/>
      <c r="F98" s="211"/>
      <c r="G98" s="211"/>
      <c r="H98" s="211"/>
      <c r="I98" s="211"/>
      <c r="J98" s="223"/>
      <c r="K98" s="223"/>
      <c r="L98" s="223"/>
      <c r="M98" s="223"/>
      <c r="N98" s="223"/>
      <c r="O98" s="223"/>
      <c r="P98" s="223"/>
      <c r="Q98" s="223"/>
      <c r="R98" s="223"/>
      <c r="S98" s="223"/>
      <c r="T98" s="223"/>
      <c r="U98" s="223"/>
      <c r="V98" s="223"/>
      <c r="W98" s="223"/>
      <c r="X98" s="223"/>
      <c r="Y98" s="223"/>
      <c r="Z98" s="223"/>
      <c r="BN98" s="218"/>
    </row>
    <row r="99" spans="1:66" s="217" customFormat="1">
      <c r="A99" s="223"/>
      <c r="B99" s="211"/>
      <c r="C99" s="220"/>
      <c r="D99" s="225"/>
      <c r="E99" s="211"/>
      <c r="F99" s="211"/>
      <c r="G99" s="211"/>
      <c r="H99" s="211"/>
      <c r="I99" s="211"/>
      <c r="J99" s="223"/>
      <c r="K99" s="223"/>
      <c r="L99" s="223"/>
      <c r="M99" s="223"/>
      <c r="N99" s="223"/>
      <c r="O99" s="223"/>
      <c r="P99" s="223"/>
      <c r="Q99" s="223"/>
      <c r="R99" s="223"/>
      <c r="S99" s="223"/>
      <c r="T99" s="223"/>
      <c r="U99" s="223"/>
      <c r="V99" s="223"/>
      <c r="W99" s="223"/>
      <c r="X99" s="223"/>
      <c r="Y99" s="223"/>
      <c r="Z99" s="223"/>
      <c r="BN99" s="218"/>
    </row>
    <row r="100" spans="1:66" s="217" customFormat="1">
      <c r="A100" s="223"/>
      <c r="B100" s="211"/>
      <c r="C100" s="220"/>
      <c r="D100" s="228"/>
      <c r="E100" s="228"/>
      <c r="F100" s="228"/>
      <c r="G100" s="211"/>
      <c r="H100" s="211"/>
      <c r="I100" s="211"/>
      <c r="J100" s="223"/>
      <c r="K100" s="223"/>
      <c r="L100" s="223"/>
      <c r="M100" s="223"/>
      <c r="N100" s="223"/>
      <c r="O100" s="223"/>
      <c r="P100" s="223"/>
      <c r="Q100" s="223"/>
      <c r="R100" s="223"/>
      <c r="S100" s="223"/>
      <c r="T100" s="223"/>
      <c r="U100" s="223"/>
      <c r="V100" s="223"/>
      <c r="W100" s="223"/>
      <c r="X100" s="223"/>
      <c r="Y100" s="223"/>
      <c r="Z100" s="223"/>
      <c r="BN100" s="218"/>
    </row>
    <row r="101" spans="1:66" s="217" customFormat="1">
      <c r="A101" s="211"/>
      <c r="B101" s="209"/>
      <c r="C101" s="220"/>
      <c r="D101" s="228"/>
      <c r="E101" s="228"/>
      <c r="F101" s="228"/>
      <c r="G101" s="211"/>
      <c r="H101" s="211"/>
      <c r="I101" s="211"/>
      <c r="J101" s="211"/>
      <c r="K101" s="211"/>
      <c r="L101" s="211"/>
      <c r="M101" s="211"/>
      <c r="N101" s="211"/>
      <c r="O101" s="211"/>
      <c r="P101" s="211"/>
      <c r="Q101" s="211"/>
      <c r="R101" s="211"/>
      <c r="S101" s="211"/>
      <c r="T101" s="211"/>
      <c r="U101" s="211"/>
      <c r="V101" s="211"/>
      <c r="W101" s="211"/>
      <c r="X101" s="211"/>
      <c r="Y101" s="211"/>
      <c r="Z101" s="211"/>
      <c r="BN101" s="218"/>
    </row>
    <row r="102" spans="1:66" s="217" customFormat="1">
      <c r="A102" s="211"/>
      <c r="B102" s="211"/>
      <c r="C102" s="220"/>
      <c r="D102" s="228"/>
      <c r="E102" s="228"/>
      <c r="F102" s="228"/>
      <c r="G102" s="211"/>
      <c r="H102" s="211"/>
      <c r="I102" s="211"/>
      <c r="J102" s="211"/>
      <c r="K102" s="211"/>
      <c r="L102" s="211"/>
      <c r="M102" s="211"/>
      <c r="N102" s="211"/>
      <c r="O102" s="211"/>
      <c r="P102" s="211"/>
      <c r="Q102" s="211"/>
      <c r="R102" s="211"/>
      <c r="S102" s="211"/>
      <c r="T102" s="211"/>
      <c r="U102" s="211"/>
      <c r="V102" s="211"/>
      <c r="W102" s="211"/>
      <c r="X102" s="211"/>
      <c r="Y102" s="211"/>
      <c r="Z102" s="211"/>
      <c r="BN102" s="218"/>
    </row>
    <row r="103" spans="1:66" s="217" customFormat="1">
      <c r="A103" s="211"/>
      <c r="B103" s="223"/>
      <c r="C103" s="221"/>
      <c r="D103" s="221"/>
      <c r="E103" s="221"/>
      <c r="F103" s="221"/>
      <c r="G103" s="221"/>
      <c r="H103" s="221"/>
      <c r="I103" s="223"/>
      <c r="J103" s="211"/>
      <c r="K103" s="211"/>
      <c r="L103" s="211"/>
      <c r="M103" s="211"/>
      <c r="N103" s="211"/>
      <c r="O103" s="211"/>
      <c r="P103" s="211"/>
      <c r="Q103" s="211"/>
      <c r="R103" s="211"/>
      <c r="S103" s="211"/>
      <c r="T103" s="211"/>
      <c r="U103" s="211"/>
      <c r="V103" s="211"/>
      <c r="W103" s="211"/>
      <c r="X103" s="211"/>
      <c r="Y103" s="211"/>
      <c r="Z103" s="211"/>
      <c r="BN103" s="218"/>
    </row>
    <row r="104" spans="1:66" s="217" customFormat="1">
      <c r="A104" s="211"/>
      <c r="B104" s="222"/>
      <c r="C104" s="223"/>
      <c r="D104" s="223"/>
      <c r="E104" s="223"/>
      <c r="F104" s="223"/>
      <c r="G104" s="223"/>
      <c r="H104" s="223"/>
      <c r="I104" s="223"/>
      <c r="J104" s="211"/>
      <c r="K104" s="211"/>
      <c r="L104" s="211"/>
      <c r="M104" s="211"/>
      <c r="N104" s="211"/>
      <c r="O104" s="211"/>
      <c r="P104" s="211"/>
      <c r="Q104" s="211"/>
      <c r="R104" s="211"/>
      <c r="S104" s="211"/>
      <c r="T104" s="211"/>
      <c r="U104" s="211"/>
      <c r="V104" s="211"/>
      <c r="W104" s="211"/>
      <c r="X104" s="211"/>
      <c r="Y104" s="211"/>
      <c r="Z104" s="211"/>
      <c r="BN104" s="218"/>
    </row>
    <row r="105" spans="1:66" s="217" customFormat="1">
      <c r="A105" s="211"/>
      <c r="B105" s="221"/>
      <c r="C105" s="223"/>
      <c r="D105" s="223"/>
      <c r="E105" s="223"/>
      <c r="F105" s="223"/>
      <c r="G105" s="223"/>
      <c r="H105" s="223"/>
      <c r="I105" s="223"/>
      <c r="J105" s="211"/>
      <c r="K105" s="211"/>
      <c r="L105" s="211"/>
      <c r="M105" s="211"/>
      <c r="N105" s="211"/>
      <c r="O105" s="211"/>
      <c r="P105" s="211"/>
      <c r="Q105" s="211"/>
      <c r="R105" s="211"/>
      <c r="S105" s="211"/>
      <c r="T105" s="211"/>
      <c r="U105" s="211"/>
      <c r="V105" s="211"/>
      <c r="W105" s="211"/>
      <c r="X105" s="211"/>
      <c r="Y105" s="211"/>
      <c r="Z105" s="211"/>
      <c r="BN105" s="218"/>
    </row>
    <row r="106" spans="1:66" s="217" customFormat="1">
      <c r="A106" s="211"/>
      <c r="B106" s="221"/>
      <c r="C106" s="223"/>
      <c r="D106" s="223"/>
      <c r="E106" s="223"/>
      <c r="F106" s="223"/>
      <c r="G106" s="223"/>
      <c r="H106" s="223"/>
      <c r="I106" s="223"/>
      <c r="J106" s="211"/>
      <c r="K106" s="211"/>
      <c r="L106" s="211"/>
      <c r="M106" s="211"/>
      <c r="N106" s="211"/>
      <c r="O106" s="211"/>
      <c r="P106" s="211"/>
      <c r="Q106" s="211"/>
      <c r="R106" s="211"/>
      <c r="S106" s="211"/>
      <c r="T106" s="211"/>
      <c r="U106" s="211"/>
      <c r="V106" s="211"/>
      <c r="W106" s="211"/>
      <c r="X106" s="211"/>
      <c r="Y106" s="211"/>
      <c r="Z106" s="211"/>
      <c r="BN106" s="218"/>
    </row>
    <row r="107" spans="1:66" s="217" customFormat="1">
      <c r="A107" s="211"/>
      <c r="B107" s="222"/>
      <c r="C107" s="223"/>
      <c r="D107" s="223"/>
      <c r="E107" s="223"/>
      <c r="F107" s="223"/>
      <c r="G107" s="223"/>
      <c r="H107" s="223"/>
      <c r="I107" s="223"/>
      <c r="J107" s="211"/>
      <c r="K107" s="211"/>
      <c r="L107" s="211"/>
      <c r="M107" s="211"/>
      <c r="N107" s="211"/>
      <c r="O107" s="211"/>
      <c r="P107" s="211"/>
      <c r="Q107" s="211"/>
      <c r="R107" s="211"/>
      <c r="S107" s="211"/>
      <c r="T107" s="211"/>
      <c r="U107" s="211"/>
      <c r="V107" s="211"/>
      <c r="W107" s="211"/>
      <c r="X107" s="211"/>
      <c r="Y107" s="211"/>
      <c r="Z107" s="211"/>
      <c r="BN107" s="218"/>
    </row>
    <row r="108" spans="1:66" s="217" customFormat="1">
      <c r="A108" s="211"/>
      <c r="B108" s="222"/>
      <c r="C108" s="223"/>
      <c r="D108" s="223"/>
      <c r="E108" s="223"/>
      <c r="F108" s="223"/>
      <c r="G108" s="223"/>
      <c r="H108" s="223"/>
      <c r="I108" s="223"/>
      <c r="J108" s="211"/>
      <c r="K108" s="211"/>
      <c r="L108" s="211"/>
      <c r="M108" s="211"/>
      <c r="N108" s="211"/>
      <c r="O108" s="211"/>
      <c r="P108" s="211"/>
      <c r="Q108" s="211"/>
      <c r="R108" s="211"/>
      <c r="S108" s="211"/>
      <c r="T108" s="211"/>
      <c r="U108" s="211"/>
      <c r="V108" s="211"/>
      <c r="W108" s="211"/>
      <c r="X108" s="211"/>
      <c r="Y108" s="211"/>
      <c r="Z108" s="211"/>
      <c r="BN108" s="218"/>
    </row>
    <row r="109" spans="1:66" s="217" customFormat="1">
      <c r="A109" s="223"/>
      <c r="B109" s="223"/>
      <c r="C109" s="223"/>
      <c r="D109" s="223"/>
      <c r="E109" s="223"/>
      <c r="F109" s="223"/>
      <c r="G109" s="223"/>
      <c r="H109" s="223"/>
      <c r="I109" s="223"/>
      <c r="J109" s="223"/>
      <c r="K109" s="223"/>
      <c r="L109" s="223"/>
      <c r="M109" s="223"/>
      <c r="N109" s="223"/>
      <c r="O109" s="223"/>
      <c r="P109" s="223"/>
      <c r="Q109" s="223"/>
      <c r="R109" s="223"/>
      <c r="S109" s="223"/>
      <c r="T109" s="223"/>
      <c r="U109" s="223"/>
      <c r="V109" s="223"/>
      <c r="W109" s="223"/>
      <c r="X109" s="223"/>
      <c r="Y109" s="223"/>
      <c r="Z109" s="223"/>
      <c r="BN109" s="218"/>
    </row>
    <row r="110" spans="1:66" s="217" customFormat="1">
      <c r="A110" s="223"/>
      <c r="B110" s="221"/>
      <c r="C110" s="223"/>
      <c r="D110" s="223"/>
      <c r="E110" s="223"/>
      <c r="F110" s="223"/>
      <c r="G110" s="223"/>
      <c r="H110" s="223"/>
      <c r="I110" s="223"/>
      <c r="J110" s="223"/>
      <c r="K110" s="223"/>
      <c r="L110" s="223"/>
      <c r="M110" s="223"/>
      <c r="N110" s="223"/>
      <c r="O110" s="223"/>
      <c r="P110" s="223"/>
      <c r="Q110" s="223"/>
      <c r="R110" s="223"/>
      <c r="S110" s="223"/>
      <c r="T110" s="223"/>
      <c r="U110" s="223"/>
      <c r="V110" s="223"/>
      <c r="W110" s="223"/>
      <c r="X110" s="223"/>
      <c r="Y110" s="223"/>
      <c r="Z110" s="223"/>
      <c r="BN110" s="218"/>
    </row>
    <row r="111" spans="1:66" s="217" customFormat="1">
      <c r="A111" s="223"/>
      <c r="B111" s="223"/>
      <c r="C111" s="223"/>
      <c r="D111" s="223"/>
      <c r="E111" s="223"/>
      <c r="F111" s="223"/>
      <c r="G111" s="223"/>
      <c r="H111" s="223"/>
      <c r="I111" s="223"/>
      <c r="J111" s="223"/>
      <c r="K111" s="223"/>
      <c r="L111" s="223"/>
      <c r="M111" s="223"/>
      <c r="N111" s="223"/>
      <c r="O111" s="223"/>
      <c r="P111" s="223"/>
      <c r="Q111" s="223"/>
      <c r="R111" s="223"/>
      <c r="S111" s="223"/>
      <c r="T111" s="223"/>
      <c r="U111" s="223"/>
      <c r="V111" s="223"/>
      <c r="W111" s="223"/>
      <c r="X111" s="223"/>
      <c r="Y111" s="223"/>
      <c r="Z111" s="223"/>
      <c r="BN111" s="218"/>
    </row>
    <row r="112" spans="1:66" s="217" customFormat="1">
      <c r="A112" s="223"/>
      <c r="B112" s="231"/>
      <c r="C112" s="222"/>
      <c r="D112" s="231"/>
      <c r="E112" s="231"/>
      <c r="F112" s="231"/>
      <c r="G112" s="231"/>
      <c r="H112" s="231"/>
      <c r="I112" s="231"/>
      <c r="J112" s="223"/>
      <c r="K112" s="223"/>
      <c r="L112" s="223"/>
      <c r="M112" s="223"/>
      <c r="N112" s="223"/>
      <c r="O112" s="223"/>
      <c r="P112" s="223"/>
      <c r="Q112" s="223"/>
      <c r="R112" s="223"/>
      <c r="S112" s="223"/>
      <c r="T112" s="223"/>
      <c r="U112" s="223"/>
      <c r="V112" s="223"/>
      <c r="W112" s="223"/>
      <c r="X112" s="223"/>
      <c r="Y112" s="223"/>
      <c r="Z112" s="223"/>
      <c r="BN112" s="218"/>
    </row>
    <row r="113" spans="1:66" s="217" customFormat="1">
      <c r="A113" s="223"/>
      <c r="B113" s="225"/>
      <c r="C113" s="225"/>
      <c r="D113" s="223"/>
      <c r="E113" s="230"/>
      <c r="F113" s="230"/>
      <c r="G113" s="223"/>
      <c r="H113" s="223"/>
      <c r="I113" s="223"/>
      <c r="J113" s="223"/>
      <c r="K113" s="223"/>
      <c r="L113" s="223"/>
      <c r="M113" s="223"/>
      <c r="N113" s="223"/>
      <c r="O113" s="223"/>
      <c r="P113" s="223"/>
      <c r="Q113" s="223"/>
      <c r="R113" s="223"/>
      <c r="S113" s="223"/>
      <c r="T113" s="223"/>
      <c r="U113" s="223"/>
      <c r="V113" s="223"/>
      <c r="W113" s="223"/>
      <c r="X113" s="223"/>
      <c r="Y113" s="223"/>
      <c r="Z113" s="223"/>
      <c r="BN113" s="218"/>
    </row>
    <row r="114" spans="1:66" s="217" customFormat="1">
      <c r="A114" s="223"/>
      <c r="B114" s="225"/>
      <c r="C114" s="225"/>
      <c r="D114" s="223"/>
      <c r="E114" s="230"/>
      <c r="F114" s="230"/>
      <c r="G114" s="223"/>
      <c r="H114" s="223"/>
      <c r="I114" s="223"/>
      <c r="J114" s="223"/>
      <c r="K114" s="223"/>
      <c r="L114" s="223"/>
      <c r="M114" s="223"/>
      <c r="N114" s="223"/>
      <c r="O114" s="223"/>
      <c r="P114" s="223"/>
      <c r="Q114" s="223"/>
      <c r="R114" s="223"/>
      <c r="S114" s="223"/>
      <c r="T114" s="223"/>
      <c r="U114" s="223"/>
      <c r="V114" s="223"/>
      <c r="W114" s="223"/>
      <c r="X114" s="223"/>
      <c r="Y114" s="223"/>
      <c r="Z114" s="223"/>
      <c r="BN114" s="218"/>
    </row>
    <row r="115" spans="1:66" s="217" customFormat="1">
      <c r="A115" s="223"/>
      <c r="B115" s="225"/>
      <c r="C115" s="225"/>
      <c r="D115" s="223"/>
      <c r="E115" s="230"/>
      <c r="F115" s="223"/>
      <c r="G115" s="223"/>
      <c r="H115" s="223"/>
      <c r="I115" s="223"/>
      <c r="J115" s="223"/>
      <c r="K115" s="223"/>
      <c r="L115" s="223"/>
      <c r="M115" s="223"/>
      <c r="N115" s="223"/>
      <c r="O115" s="223"/>
      <c r="P115" s="223"/>
      <c r="Q115" s="223"/>
      <c r="R115" s="223"/>
      <c r="S115" s="223"/>
      <c r="T115" s="223"/>
      <c r="U115" s="223"/>
      <c r="V115" s="223"/>
      <c r="W115" s="223"/>
      <c r="X115" s="223"/>
      <c r="Y115" s="223"/>
      <c r="Z115" s="223"/>
      <c r="BN115" s="218"/>
    </row>
    <row r="116" spans="1:66" s="217" customFormat="1">
      <c r="A116" s="223"/>
      <c r="B116" s="225"/>
      <c r="C116" s="225"/>
      <c r="D116" s="223"/>
      <c r="E116" s="230"/>
      <c r="F116" s="230"/>
      <c r="G116" s="223"/>
      <c r="H116" s="223"/>
      <c r="I116" s="223"/>
      <c r="J116" s="223"/>
      <c r="K116" s="223"/>
      <c r="L116" s="223"/>
      <c r="M116" s="223"/>
      <c r="N116" s="223"/>
      <c r="O116" s="223"/>
      <c r="P116" s="223"/>
      <c r="Q116" s="223"/>
      <c r="R116" s="223"/>
      <c r="S116" s="223"/>
      <c r="T116" s="223"/>
      <c r="U116" s="223"/>
      <c r="V116" s="223"/>
      <c r="W116" s="223"/>
      <c r="X116" s="223"/>
      <c r="Y116" s="223"/>
      <c r="Z116" s="223"/>
      <c r="BN116" s="218"/>
    </row>
    <row r="117" spans="1:66" s="217" customFormat="1">
      <c r="A117" s="223"/>
      <c r="B117" s="225"/>
      <c r="C117" s="225"/>
      <c r="D117" s="223"/>
      <c r="E117" s="230"/>
      <c r="F117" s="230"/>
      <c r="G117" s="223"/>
      <c r="H117" s="223"/>
      <c r="I117" s="223"/>
      <c r="J117" s="223"/>
      <c r="K117" s="223"/>
      <c r="L117" s="223"/>
      <c r="M117" s="223"/>
      <c r="N117" s="223"/>
      <c r="O117" s="223"/>
      <c r="P117" s="223"/>
      <c r="Q117" s="223"/>
      <c r="R117" s="223"/>
      <c r="S117" s="223"/>
      <c r="T117" s="223"/>
      <c r="U117" s="223"/>
      <c r="V117" s="223"/>
      <c r="W117" s="223"/>
      <c r="X117" s="223"/>
      <c r="Y117" s="223"/>
      <c r="Z117" s="223"/>
      <c r="BN117" s="218"/>
    </row>
    <row r="118" spans="1:66" s="217" customFormat="1">
      <c r="A118" s="231"/>
      <c r="B118" s="223"/>
      <c r="C118" s="223"/>
      <c r="D118" s="223"/>
      <c r="E118" s="223"/>
      <c r="F118" s="223"/>
      <c r="G118" s="223"/>
      <c r="H118" s="223"/>
      <c r="I118" s="223"/>
      <c r="J118" s="231"/>
      <c r="K118" s="231"/>
      <c r="L118" s="231"/>
      <c r="M118" s="231"/>
      <c r="N118" s="231"/>
      <c r="O118" s="231"/>
      <c r="P118" s="231"/>
      <c r="Q118" s="231"/>
      <c r="R118" s="231"/>
      <c r="S118" s="231"/>
      <c r="T118" s="231"/>
      <c r="U118" s="231"/>
      <c r="V118" s="231"/>
      <c r="W118" s="231"/>
      <c r="X118" s="231"/>
      <c r="Y118" s="231"/>
      <c r="Z118" s="231"/>
      <c r="BN118" s="218"/>
    </row>
    <row r="119" spans="1:66" s="217" customFormat="1">
      <c r="A119" s="223"/>
      <c r="B119" s="221"/>
      <c r="C119" s="223"/>
      <c r="D119" s="223"/>
      <c r="E119" s="223"/>
      <c r="F119" s="223"/>
      <c r="G119" s="223"/>
      <c r="H119" s="223"/>
      <c r="I119" s="223"/>
      <c r="J119" s="223"/>
      <c r="K119" s="223"/>
      <c r="L119" s="223"/>
      <c r="M119" s="223"/>
      <c r="N119" s="223"/>
      <c r="O119" s="223"/>
      <c r="P119" s="223"/>
      <c r="Q119" s="223"/>
      <c r="R119" s="223"/>
      <c r="S119" s="223"/>
      <c r="T119" s="223"/>
      <c r="U119" s="223"/>
      <c r="V119" s="223"/>
      <c r="W119" s="223"/>
      <c r="X119" s="223"/>
      <c r="Y119" s="223"/>
      <c r="Z119" s="223"/>
      <c r="BN119" s="218"/>
    </row>
    <row r="120" spans="1:66" s="217" customFormat="1">
      <c r="A120" s="223"/>
      <c r="B120" s="223"/>
      <c r="C120" s="223"/>
      <c r="D120" s="223"/>
      <c r="E120" s="223"/>
      <c r="F120" s="223"/>
      <c r="G120" s="223"/>
      <c r="H120" s="223"/>
      <c r="I120" s="223"/>
      <c r="J120" s="223"/>
      <c r="K120" s="223"/>
      <c r="L120" s="223"/>
      <c r="M120" s="223"/>
      <c r="N120" s="223"/>
      <c r="O120" s="223"/>
      <c r="P120" s="223"/>
      <c r="Q120" s="223"/>
      <c r="R120" s="223"/>
      <c r="S120" s="223"/>
      <c r="T120" s="223"/>
      <c r="U120" s="223"/>
      <c r="V120" s="223"/>
      <c r="W120" s="223"/>
      <c r="X120" s="223"/>
      <c r="Y120" s="223"/>
      <c r="Z120" s="223"/>
      <c r="BN120" s="218"/>
    </row>
    <row r="121" spans="1:66" s="217" customFormat="1">
      <c r="A121" s="223"/>
      <c r="B121" s="231"/>
      <c r="C121" s="222"/>
      <c r="D121" s="231"/>
      <c r="E121" s="231"/>
      <c r="F121" s="231"/>
      <c r="G121" s="231"/>
      <c r="H121" s="231"/>
      <c r="I121" s="231"/>
      <c r="J121" s="223"/>
      <c r="K121" s="223"/>
      <c r="L121" s="223"/>
      <c r="M121" s="223"/>
      <c r="N121" s="223"/>
      <c r="O121" s="223"/>
      <c r="P121" s="223"/>
      <c r="Q121" s="223"/>
      <c r="R121" s="223"/>
      <c r="S121" s="223"/>
      <c r="T121" s="223"/>
      <c r="U121" s="223"/>
      <c r="V121" s="223"/>
      <c r="W121" s="223"/>
      <c r="X121" s="223"/>
      <c r="Y121" s="223"/>
      <c r="Z121" s="223"/>
      <c r="BN121" s="218"/>
    </row>
    <row r="122" spans="1:66" s="217" customFormat="1">
      <c r="A122" s="223"/>
      <c r="B122" s="225"/>
      <c r="C122" s="225"/>
      <c r="D122" s="223"/>
      <c r="E122" s="223"/>
      <c r="F122" s="223"/>
      <c r="G122" s="223"/>
      <c r="H122" s="223"/>
      <c r="I122" s="223"/>
      <c r="J122" s="223"/>
      <c r="K122" s="223"/>
      <c r="L122" s="223"/>
      <c r="M122" s="223"/>
      <c r="N122" s="223"/>
      <c r="O122" s="223"/>
      <c r="P122" s="223"/>
      <c r="Q122" s="223"/>
      <c r="R122" s="223"/>
      <c r="S122" s="223"/>
      <c r="T122" s="223"/>
      <c r="U122" s="223"/>
      <c r="V122" s="223"/>
      <c r="W122" s="223"/>
      <c r="X122" s="223"/>
      <c r="Y122" s="223"/>
      <c r="Z122" s="223"/>
      <c r="BN122" s="218"/>
    </row>
    <row r="123" spans="1:66" s="217" customFormat="1">
      <c r="A123" s="223"/>
      <c r="B123" s="225"/>
      <c r="C123" s="225"/>
      <c r="D123" s="223"/>
      <c r="E123" s="223"/>
      <c r="F123" s="223"/>
      <c r="G123" s="223"/>
      <c r="H123" s="223"/>
      <c r="I123" s="223"/>
      <c r="J123" s="223"/>
      <c r="K123" s="223"/>
      <c r="L123" s="223"/>
      <c r="M123" s="223"/>
      <c r="N123" s="223"/>
      <c r="O123" s="223"/>
      <c r="P123" s="223"/>
      <c r="Q123" s="223"/>
      <c r="R123" s="223"/>
      <c r="S123" s="223"/>
      <c r="T123" s="223"/>
      <c r="U123" s="223"/>
      <c r="V123" s="223"/>
      <c r="W123" s="223"/>
      <c r="X123" s="223"/>
      <c r="Y123" s="223"/>
      <c r="Z123" s="223"/>
      <c r="BN123" s="218"/>
    </row>
    <row r="124" spans="1:66" s="217" customFormat="1">
      <c r="A124" s="223"/>
      <c r="B124" s="225"/>
      <c r="C124" s="225"/>
      <c r="D124" s="223"/>
      <c r="E124" s="223"/>
      <c r="F124" s="223"/>
      <c r="G124" s="223"/>
      <c r="H124" s="223"/>
      <c r="I124" s="223"/>
      <c r="J124" s="223"/>
      <c r="K124" s="223"/>
      <c r="L124" s="223"/>
      <c r="M124" s="223"/>
      <c r="N124" s="223"/>
      <c r="O124" s="223"/>
      <c r="P124" s="223"/>
      <c r="Q124" s="223"/>
      <c r="R124" s="223"/>
      <c r="S124" s="223"/>
      <c r="T124" s="223"/>
      <c r="U124" s="223"/>
      <c r="V124" s="223"/>
      <c r="W124" s="223"/>
      <c r="X124" s="223"/>
      <c r="Y124" s="223"/>
      <c r="Z124" s="223"/>
      <c r="BN124" s="218"/>
    </row>
    <row r="125" spans="1:66" s="217" customFormat="1">
      <c r="A125" s="223"/>
      <c r="B125" s="225"/>
      <c r="C125" s="225"/>
      <c r="D125" s="223"/>
      <c r="E125" s="223"/>
      <c r="F125" s="223"/>
      <c r="G125" s="223"/>
      <c r="H125" s="223"/>
      <c r="I125" s="223"/>
      <c r="J125" s="223"/>
      <c r="K125" s="223"/>
      <c r="L125" s="223"/>
      <c r="M125" s="223"/>
      <c r="N125" s="223"/>
      <c r="O125" s="223"/>
      <c r="P125" s="223"/>
      <c r="Q125" s="223"/>
      <c r="R125" s="223"/>
      <c r="S125" s="223"/>
      <c r="T125" s="223"/>
      <c r="U125" s="223"/>
      <c r="V125" s="223"/>
      <c r="W125" s="223"/>
      <c r="X125" s="223"/>
      <c r="Y125" s="223"/>
      <c r="Z125" s="223"/>
      <c r="BN125" s="218"/>
    </row>
    <row r="126" spans="1:66" s="217" customFormat="1">
      <c r="A126" s="223"/>
      <c r="B126" s="225"/>
      <c r="C126" s="225"/>
      <c r="D126" s="223"/>
      <c r="E126" s="223"/>
      <c r="F126" s="223"/>
      <c r="G126" s="223"/>
      <c r="H126" s="223"/>
      <c r="I126" s="223"/>
      <c r="J126" s="223"/>
      <c r="K126" s="223"/>
      <c r="L126" s="223"/>
      <c r="M126" s="223"/>
      <c r="N126" s="223"/>
      <c r="O126" s="223"/>
      <c r="P126" s="223"/>
      <c r="Q126" s="223"/>
      <c r="R126" s="223"/>
      <c r="S126" s="223"/>
      <c r="T126" s="223"/>
      <c r="U126" s="223"/>
      <c r="V126" s="223"/>
      <c r="W126" s="223"/>
      <c r="X126" s="223"/>
      <c r="Y126" s="223"/>
      <c r="Z126" s="223"/>
      <c r="BN126" s="218"/>
    </row>
    <row r="127" spans="1:66" s="217" customFormat="1">
      <c r="A127" s="231"/>
      <c r="B127" s="211"/>
      <c r="C127" s="211"/>
      <c r="D127" s="211"/>
      <c r="E127" s="211"/>
      <c r="F127" s="211"/>
      <c r="G127" s="211"/>
      <c r="H127" s="211"/>
      <c r="I127" s="211"/>
      <c r="J127" s="231"/>
      <c r="K127" s="231"/>
      <c r="L127" s="231"/>
      <c r="M127" s="231"/>
      <c r="N127" s="231"/>
      <c r="O127" s="231"/>
      <c r="P127" s="231"/>
      <c r="Q127" s="231"/>
      <c r="R127" s="231"/>
      <c r="S127" s="231"/>
      <c r="T127" s="231"/>
      <c r="U127" s="231"/>
      <c r="V127" s="231"/>
      <c r="W127" s="231"/>
      <c r="X127" s="231"/>
      <c r="Y127" s="231"/>
      <c r="Z127" s="231"/>
      <c r="BN127" s="218"/>
    </row>
    <row r="128" spans="1:66" s="217" customFormat="1">
      <c r="A128" s="223"/>
      <c r="J128" s="223"/>
      <c r="K128" s="223"/>
      <c r="L128" s="223"/>
      <c r="M128" s="223"/>
      <c r="N128" s="223"/>
      <c r="O128" s="223"/>
      <c r="P128" s="223"/>
      <c r="Q128" s="223"/>
      <c r="R128" s="223"/>
      <c r="S128" s="223"/>
      <c r="T128" s="223"/>
      <c r="U128" s="223"/>
      <c r="V128" s="223"/>
      <c r="W128" s="223"/>
      <c r="X128" s="223"/>
      <c r="Y128" s="223"/>
      <c r="Z128" s="223"/>
      <c r="BN128" s="218"/>
    </row>
    <row r="129" spans="1:66" s="217" customFormat="1">
      <c r="A129" s="223"/>
      <c r="J129" s="223"/>
      <c r="K129" s="223"/>
      <c r="L129" s="223"/>
      <c r="M129" s="223"/>
      <c r="N129" s="223"/>
      <c r="O129" s="223"/>
      <c r="P129" s="223"/>
      <c r="Q129" s="223"/>
      <c r="R129" s="223"/>
      <c r="S129" s="223"/>
      <c r="T129" s="223"/>
      <c r="U129" s="223"/>
      <c r="V129" s="223"/>
      <c r="W129" s="223"/>
      <c r="X129" s="223"/>
      <c r="Y129" s="223"/>
      <c r="Z129" s="223"/>
      <c r="BN129" s="218"/>
    </row>
    <row r="130" spans="1:66" s="217" customFormat="1">
      <c r="A130" s="223"/>
      <c r="J130" s="223"/>
      <c r="K130" s="223"/>
      <c r="L130" s="223"/>
      <c r="M130" s="223"/>
      <c r="N130" s="223"/>
      <c r="O130" s="223"/>
      <c r="P130" s="223"/>
      <c r="Q130" s="223"/>
      <c r="R130" s="223"/>
      <c r="S130" s="223"/>
      <c r="T130" s="223"/>
      <c r="U130" s="223"/>
      <c r="V130" s="223"/>
      <c r="W130" s="223"/>
      <c r="X130" s="223"/>
      <c r="Y130" s="223"/>
      <c r="Z130" s="223"/>
      <c r="BN130" s="218"/>
    </row>
    <row r="131" spans="1:66" s="217" customFormat="1">
      <c r="A131" s="223"/>
      <c r="J131" s="223"/>
      <c r="K131" s="223"/>
      <c r="L131" s="223"/>
      <c r="M131" s="223"/>
      <c r="N131" s="223"/>
      <c r="O131" s="223"/>
      <c r="P131" s="223"/>
      <c r="Q131" s="223"/>
      <c r="R131" s="223"/>
      <c r="S131" s="223"/>
      <c r="T131" s="223"/>
      <c r="U131" s="223"/>
      <c r="V131" s="223"/>
      <c r="W131" s="223"/>
      <c r="X131" s="223"/>
      <c r="Y131" s="223"/>
      <c r="Z131" s="223"/>
      <c r="BN131" s="218"/>
    </row>
    <row r="132" spans="1:66" s="217" customFormat="1">
      <c r="A132" s="223"/>
      <c r="J132" s="223"/>
      <c r="K132" s="223"/>
      <c r="L132" s="223"/>
      <c r="M132" s="223"/>
      <c r="N132" s="223"/>
      <c r="O132" s="223"/>
      <c r="P132" s="223"/>
      <c r="Q132" s="223"/>
      <c r="R132" s="223"/>
      <c r="S132" s="223"/>
      <c r="T132" s="223"/>
      <c r="U132" s="223"/>
      <c r="V132" s="223"/>
      <c r="W132" s="223"/>
      <c r="X132" s="223"/>
      <c r="Y132" s="223"/>
      <c r="Z132" s="223"/>
      <c r="BN132" s="218"/>
    </row>
    <row r="133" spans="1:66" s="217" customFormat="1">
      <c r="A133" s="211"/>
      <c r="J133" s="211"/>
      <c r="K133" s="211"/>
      <c r="L133" s="211"/>
      <c r="M133" s="211"/>
      <c r="N133" s="211"/>
      <c r="O133" s="211"/>
      <c r="P133" s="211"/>
      <c r="Q133" s="211"/>
      <c r="R133" s="211"/>
      <c r="S133" s="211"/>
      <c r="T133" s="211"/>
      <c r="U133" s="211"/>
      <c r="V133" s="211"/>
      <c r="W133" s="211"/>
      <c r="X133" s="211"/>
      <c r="Y133" s="211"/>
      <c r="Z133" s="211"/>
      <c r="BN133" s="218"/>
    </row>
    <row r="134" spans="1:66" s="217" customFormat="1">
      <c r="BN134" s="218"/>
    </row>
    <row r="135" spans="1:66" s="217" customFormat="1">
      <c r="BN135" s="218"/>
    </row>
    <row r="136" spans="1:66" s="217" customFormat="1">
      <c r="BN136" s="218"/>
    </row>
    <row r="137" spans="1:66" s="217" customFormat="1">
      <c r="BN137" s="218"/>
    </row>
    <row r="138" spans="1:66" s="217" customFormat="1">
      <c r="BN138" s="218"/>
    </row>
    <row r="139" spans="1:66" s="217" customFormat="1">
      <c r="BN139" s="218"/>
    </row>
    <row r="140" spans="1:66" s="217" customFormat="1">
      <c r="BN140" s="218"/>
    </row>
    <row r="141" spans="1:66" s="217" customFormat="1">
      <c r="BN141" s="218"/>
    </row>
    <row r="142" spans="1:66" s="217" customFormat="1">
      <c r="BN142" s="218"/>
    </row>
    <row r="143" spans="1:66" s="217" customFormat="1">
      <c r="BN143" s="218"/>
    </row>
    <row r="144" spans="1:66" s="217" customFormat="1">
      <c r="BN144" s="218"/>
    </row>
    <row r="145" spans="66:66" s="217" customFormat="1">
      <c r="BN145" s="218"/>
    </row>
    <row r="146" spans="66:66" s="217" customFormat="1">
      <c r="BN146" s="218"/>
    </row>
    <row r="147" spans="66:66" s="217" customFormat="1">
      <c r="BN147" s="218"/>
    </row>
    <row r="148" spans="66:66" s="217" customFormat="1">
      <c r="BN148" s="218"/>
    </row>
    <row r="149" spans="66:66" s="217" customFormat="1">
      <c r="BN149" s="218"/>
    </row>
    <row r="150" spans="66:66" s="217" customFormat="1">
      <c r="BN150" s="218"/>
    </row>
    <row r="151" spans="66:66" s="217" customFormat="1">
      <c r="BN151" s="218"/>
    </row>
    <row r="152" spans="66:66" s="217" customFormat="1">
      <c r="BN152" s="218"/>
    </row>
    <row r="153" spans="66:66" s="217" customFormat="1">
      <c r="BN153" s="218"/>
    </row>
    <row r="154" spans="66:66" s="217" customFormat="1">
      <c r="BN154" s="218"/>
    </row>
    <row r="155" spans="66:66" s="217" customFormat="1">
      <c r="BN155" s="218"/>
    </row>
    <row r="156" spans="66:66" s="217" customFormat="1">
      <c r="BN156" s="218"/>
    </row>
    <row r="157" spans="66:66" s="217" customFormat="1">
      <c r="BN157" s="218"/>
    </row>
    <row r="158" spans="66:66" s="217" customFormat="1">
      <c r="BN158" s="218"/>
    </row>
    <row r="159" spans="66:66" s="217" customFormat="1">
      <c r="BN159" s="218"/>
    </row>
    <row r="160" spans="66:66" s="217" customFormat="1">
      <c r="BN160" s="218"/>
    </row>
    <row r="161" spans="66:66" s="217" customFormat="1">
      <c r="BN161" s="218"/>
    </row>
    <row r="162" spans="66:66" s="217" customFormat="1">
      <c r="BN162" s="218"/>
    </row>
    <row r="163" spans="66:66" s="217" customFormat="1">
      <c r="BN163" s="218"/>
    </row>
    <row r="164" spans="66:66" s="217" customFormat="1">
      <c r="BN164" s="218"/>
    </row>
    <row r="165" spans="66:66" s="217" customFormat="1">
      <c r="BN165" s="218"/>
    </row>
    <row r="166" spans="66:66" s="217" customFormat="1">
      <c r="BN166" s="218"/>
    </row>
    <row r="167" spans="66:66" s="217" customFormat="1">
      <c r="BN167" s="218"/>
    </row>
    <row r="168" spans="66:66" s="217" customFormat="1">
      <c r="BN168" s="218"/>
    </row>
    <row r="169" spans="66:66" s="217" customFormat="1">
      <c r="BN169" s="218"/>
    </row>
    <row r="170" spans="66:66" s="217" customFormat="1">
      <c r="BN170" s="218"/>
    </row>
    <row r="171" spans="66:66" s="217" customFormat="1">
      <c r="BN171" s="218"/>
    </row>
    <row r="172" spans="66:66" s="217" customFormat="1">
      <c r="BN172" s="218"/>
    </row>
    <row r="173" spans="66:66" s="217" customFormat="1">
      <c r="BN173" s="218"/>
    </row>
    <row r="174" spans="66:66" s="217" customFormat="1">
      <c r="BN174" s="218"/>
    </row>
    <row r="175" spans="66:66" s="217" customFormat="1">
      <c r="BN175" s="218"/>
    </row>
    <row r="176" spans="66:66" s="217" customFormat="1">
      <c r="BN176" s="218"/>
    </row>
    <row r="177" spans="66:66" s="217" customFormat="1">
      <c r="BN177" s="218"/>
    </row>
    <row r="178" spans="66:66" s="217" customFormat="1">
      <c r="BN178" s="218"/>
    </row>
    <row r="179" spans="66:66" s="217" customFormat="1">
      <c r="BN179" s="218"/>
    </row>
    <row r="180" spans="66:66" s="217" customFormat="1">
      <c r="BN180" s="218"/>
    </row>
    <row r="181" spans="66:66" s="217" customFormat="1">
      <c r="BN181" s="218"/>
    </row>
    <row r="182" spans="66:66" s="217" customFormat="1">
      <c r="BN182" s="218"/>
    </row>
    <row r="183" spans="66:66" s="217" customFormat="1">
      <c r="BN183" s="218"/>
    </row>
    <row r="184" spans="66:66" s="217" customFormat="1">
      <c r="BN184" s="218"/>
    </row>
    <row r="185" spans="66:66" s="217" customFormat="1">
      <c r="BN185" s="218"/>
    </row>
    <row r="186" spans="66:66" s="217" customFormat="1">
      <c r="BN186" s="218"/>
    </row>
    <row r="187" spans="66:66" s="217" customFormat="1">
      <c r="BN187" s="218"/>
    </row>
    <row r="188" spans="66:66" s="217" customFormat="1">
      <c r="BN188" s="218"/>
    </row>
    <row r="189" spans="66:66" s="217" customFormat="1">
      <c r="BN189" s="218"/>
    </row>
    <row r="190" spans="66:66" s="217" customFormat="1">
      <c r="BN190" s="218"/>
    </row>
    <row r="191" spans="66:66" s="217" customFormat="1">
      <c r="BN191" s="218"/>
    </row>
    <row r="192" spans="66:66" s="217" customFormat="1">
      <c r="BN192" s="218"/>
    </row>
    <row r="193" spans="66:66" s="217" customFormat="1">
      <c r="BN193" s="218"/>
    </row>
    <row r="194" spans="66:66" s="217" customFormat="1">
      <c r="BN194" s="218"/>
    </row>
    <row r="195" spans="66:66" s="217" customFormat="1">
      <c r="BN195" s="218"/>
    </row>
    <row r="196" spans="66:66" s="217" customFormat="1">
      <c r="BN196" s="218"/>
    </row>
    <row r="197" spans="66:66" s="217" customFormat="1">
      <c r="BN197" s="218"/>
    </row>
    <row r="198" spans="66:66" s="217" customFormat="1">
      <c r="BN198" s="218"/>
    </row>
    <row r="199" spans="66:66" s="217" customFormat="1">
      <c r="BN199" s="218"/>
    </row>
    <row r="200" spans="66:66" s="217" customFormat="1">
      <c r="BN200" s="218"/>
    </row>
    <row r="201" spans="66:66" s="217" customFormat="1">
      <c r="BN201" s="218"/>
    </row>
    <row r="202" spans="66:66" s="217" customFormat="1">
      <c r="BN202" s="218"/>
    </row>
    <row r="203" spans="66:66" s="217" customFormat="1">
      <c r="BN203" s="218"/>
    </row>
    <row r="204" spans="66:66" s="217" customFormat="1">
      <c r="BN204" s="218"/>
    </row>
    <row r="205" spans="66:66" s="217" customFormat="1">
      <c r="BN205" s="218"/>
    </row>
    <row r="206" spans="66:66" s="217" customFormat="1">
      <c r="BN206" s="218"/>
    </row>
    <row r="207" spans="66:66" s="217" customFormat="1">
      <c r="BN207" s="218"/>
    </row>
    <row r="208" spans="66:66" s="217" customFormat="1">
      <c r="BN208" s="218"/>
    </row>
    <row r="209" spans="66:66" s="217" customFormat="1">
      <c r="BN209" s="218"/>
    </row>
    <row r="210" spans="66:66" s="217" customFormat="1">
      <c r="BN210" s="218"/>
    </row>
    <row r="211" spans="66:66" s="217" customFormat="1">
      <c r="BN211" s="218"/>
    </row>
    <row r="212" spans="66:66" s="217" customFormat="1">
      <c r="BN212" s="218"/>
    </row>
    <row r="213" spans="66:66" s="217" customFormat="1">
      <c r="BN213" s="218"/>
    </row>
    <row r="214" spans="66:66" s="217" customFormat="1">
      <c r="BN214" s="218"/>
    </row>
    <row r="215" spans="66:66" s="217" customFormat="1">
      <c r="BN215" s="218"/>
    </row>
  </sheetData>
  <sheetProtection algorithmName="SHA-512" hashValue="FUAkZxVYxwzrrh8kVOSpCPCFCbDF1l7wVwCHlyWoh95P4kUujAtaCSWSCx4LAE5eJ8dCpHhF50XcdNP9fb5jlA==" saltValue="xIg5fmSrpgjQnHc4aZMj4w==" spinCount="100000" sheet="1" objects="1" scenarios="1"/>
  <customSheetViews>
    <customSheetView guid="{2DAA1D84-496C-43B3-9B3D-F6443FDB70D2}" scale="90" topLeftCell="A16">
      <selection activeCell="C30" sqref="C30"/>
      <pageMargins left="0.7" right="0.7" top="0.75" bottom="0.75" header="0.3" footer="0.3"/>
      <pageSetup paperSize="9" orientation="portrait" verticalDpi="0" r:id="rId1"/>
    </customSheetView>
    <customSheetView guid="{4795D392-B56F-435A-BCD0-DB99C7E0A0B0}" scale="90">
      <selection activeCell="F6" sqref="F6"/>
      <pageMargins left="0.7" right="0.7" top="0.75" bottom="0.75" header="0.3" footer="0.3"/>
      <pageSetup paperSize="9" orientation="portrait" verticalDpi="0" r:id="rId2"/>
    </customSheetView>
    <customSheetView guid="{5B70AD1C-C6FE-473F-9E8F-C80A6A15EADB}" topLeftCell="B31">
      <selection activeCell="C33" sqref="C33"/>
      <pageMargins left="0.7" right="0.7" top="0.75" bottom="0.75" header="0.3" footer="0.3"/>
      <pageSetup paperSize="9" orientation="portrait" r:id="rId3"/>
    </customSheetView>
    <customSheetView guid="{ECD81B88-1474-43CC-96A3-8963B05913FB}">
      <selection activeCell="G10" sqref="G10"/>
      <pageMargins left="0.7" right="0.7" top="0.75" bottom="0.75" header="0.3" footer="0.3"/>
      <pageSetup paperSize="9" orientation="portrait" r:id="rId4"/>
    </customSheetView>
  </customSheetViews>
  <mergeCells count="2">
    <mergeCell ref="B15:C16"/>
    <mergeCell ref="A1:E1"/>
  </mergeCells>
  <dataValidations count="4">
    <dataValidation type="list" allowBlank="1" showInputMessage="1" showErrorMessage="1" sqref="E37 E70 E102">
      <formula1>חודשים</formula1>
    </dataValidation>
    <dataValidation type="list" allowBlank="1" showInputMessage="1" showErrorMessage="1" sqref="D37 D65 D68:D70 D100:D102">
      <formula1>שנה</formula1>
    </dataValidation>
    <dataValidation type="list" allowBlank="1" showInputMessage="1" showErrorMessage="1" sqref="F37 F70 F102">
      <formula1>יום_</formula1>
    </dataValidation>
    <dataValidation type="decimal" operator="greaterThanOrEqual" allowBlank="1" showInputMessage="1" showErrorMessage="1" sqref="J12:K12">
      <formula1>אפס</formula1>
    </dataValidation>
  </dataValidation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59999389629810485"/>
    <pageSetUpPr autoPageBreaks="0"/>
  </sheetPr>
  <dimension ref="A1:DQ89"/>
  <sheetViews>
    <sheetView rightToLeft="1" zoomScale="80" zoomScaleNormal="80" workbookViewId="0">
      <selection activeCell="C11" sqref="C11"/>
    </sheetView>
  </sheetViews>
  <sheetFormatPr defaultColWidth="9" defaultRowHeight="16.5" outlineLevelRow="1" outlineLevelCol="1"/>
  <cols>
    <col min="1" max="1" width="5.5" style="378" customWidth="1"/>
    <col min="2" max="2" width="46" style="266" customWidth="1"/>
    <col min="3" max="3" width="36" style="266" customWidth="1"/>
    <col min="4" max="6" width="29.5" style="266" customWidth="1"/>
    <col min="7" max="11" width="24.5" style="266" customWidth="1"/>
    <col min="12" max="12" width="18" style="266" hidden="1" customWidth="1" outlineLevel="1"/>
    <col min="13" max="13" width="28.5" style="266" hidden="1" customWidth="1" outlineLevel="1"/>
    <col min="14" max="14" width="15.125" style="266" hidden="1" customWidth="1" outlineLevel="1"/>
    <col min="15" max="15" width="24.5" style="266" hidden="1" customWidth="1" outlineLevel="1"/>
    <col min="16" max="16" width="26.25" style="266" customWidth="1" collapsed="1"/>
    <col min="17" max="17" width="29.5" style="266" customWidth="1"/>
    <col min="18" max="18" width="18.125" style="266" customWidth="1"/>
    <col min="19" max="24" width="29.5" style="266" customWidth="1"/>
    <col min="25" max="25" width="10.5" style="266" customWidth="1"/>
    <col min="26" max="26" width="29.875" style="266" customWidth="1"/>
    <col min="27" max="27" width="14.5" style="266" customWidth="1"/>
    <col min="28" max="28" width="28.25" style="266" customWidth="1"/>
    <col min="29" max="29" width="20.5" style="266" customWidth="1"/>
    <col min="30" max="30" width="29.5" style="266" customWidth="1"/>
    <col min="31" max="31" width="20.75" style="266" customWidth="1"/>
    <col min="32" max="32" width="16.5" style="266" hidden="1" customWidth="1" outlineLevel="1"/>
    <col min="33" max="33" width="15.5" style="266" hidden="1" customWidth="1" outlineLevel="1"/>
    <col min="34" max="34" width="18.75" style="266" hidden="1" customWidth="1" outlineLevel="1"/>
    <col min="35" max="35" width="20.875" style="266" hidden="1" customWidth="1" outlineLevel="1"/>
    <col min="36" max="36" width="27.125" style="266" hidden="1" customWidth="1" outlineLevel="1"/>
    <col min="37" max="37" width="27" style="266" customWidth="1" collapsed="1"/>
    <col min="38" max="38" width="18.25" style="266" customWidth="1"/>
    <col min="39" max="39" width="23.5" style="266" customWidth="1"/>
    <col min="40" max="40" width="20.25" style="266" customWidth="1"/>
    <col min="41" max="41" width="20.125" style="266" customWidth="1"/>
    <col min="42" max="42" width="16.5" style="266" customWidth="1"/>
    <col min="43" max="43" width="24.875" style="266" customWidth="1"/>
    <col min="44" max="44" width="14.5" style="266" hidden="1" customWidth="1" outlineLevel="1"/>
    <col min="45" max="45" width="28.75" style="266" hidden="1" customWidth="1" outlineLevel="1"/>
    <col min="46" max="46" width="19.125" style="266" hidden="1" customWidth="1" outlineLevel="1"/>
    <col min="47" max="47" width="20.875" style="266" hidden="1" customWidth="1" outlineLevel="1"/>
    <col min="48" max="48" width="22.5" style="266" hidden="1" customWidth="1" outlineLevel="1"/>
    <col min="49" max="49" width="25.875" style="266" customWidth="1" collapsed="1"/>
    <col min="50" max="50" width="21.875" style="266" customWidth="1"/>
    <col min="51" max="51" width="25.125" style="266" customWidth="1"/>
    <col min="52" max="52" width="22" style="266" bestFit="1" customWidth="1"/>
    <col min="53" max="53" width="11.75" style="266" customWidth="1"/>
    <col min="54" max="54" width="27.5" style="266" customWidth="1"/>
    <col min="55" max="55" width="22.5" style="266" customWidth="1"/>
    <col min="56" max="56" width="26.25" style="266" hidden="1" customWidth="1" outlineLevel="1"/>
    <col min="57" max="57" width="20.875" style="266" hidden="1" customWidth="1" outlineLevel="1"/>
    <col min="58" max="59" width="26.5" style="266" hidden="1" customWidth="1" outlineLevel="1"/>
    <col min="60" max="60" width="15.5" style="266" hidden="1" customWidth="1" outlineLevel="1"/>
    <col min="61" max="61" width="11.25" style="266" customWidth="1" collapsed="1"/>
    <col min="62" max="62" width="13.25" style="266" customWidth="1"/>
    <col min="63" max="63" width="11" style="266" customWidth="1"/>
    <col min="64" max="64" width="22" style="267" bestFit="1" customWidth="1"/>
    <col min="65" max="65" width="13.75" style="266" customWidth="1"/>
    <col min="66" max="66" width="26.5" style="266" customWidth="1"/>
    <col min="67" max="67" width="14.875" style="266" customWidth="1"/>
    <col min="68" max="68" width="13.75" style="266" hidden="1" customWidth="1" outlineLevel="1"/>
    <col min="69" max="69" width="14.5" style="266" hidden="1" customWidth="1" outlineLevel="1"/>
    <col min="70" max="70" width="17.75" style="266" hidden="1" customWidth="1" outlineLevel="1"/>
    <col min="71" max="71" width="20.875" style="266" hidden="1" customWidth="1" outlineLevel="1"/>
    <col min="72" max="72" width="12.125" style="266" hidden="1" customWidth="1" outlineLevel="1"/>
    <col min="73" max="73" width="14.5" style="266" customWidth="1" collapsed="1"/>
    <col min="74" max="74" width="20.5" style="266" customWidth="1"/>
    <col min="75" max="75" width="15.125" style="266" customWidth="1"/>
    <col min="76" max="76" width="22" style="266" bestFit="1" customWidth="1"/>
    <col min="77" max="77" width="13.5" style="266" customWidth="1"/>
    <col min="78" max="78" width="20" style="266" customWidth="1"/>
    <col min="79" max="79" width="12.25" style="266" customWidth="1"/>
    <col min="80" max="80" width="15.5" style="266" hidden="1" customWidth="1" outlineLevel="1"/>
    <col min="81" max="81" width="26" style="266" hidden="1" customWidth="1" outlineLevel="1"/>
    <col min="82" max="82" width="14.5" style="266" hidden="1" customWidth="1" outlineLevel="1"/>
    <col min="83" max="83" width="20.875" style="266" hidden="1" customWidth="1" outlineLevel="1"/>
    <col min="84" max="84" width="11.5" style="266" hidden="1" customWidth="1" outlineLevel="1"/>
    <col min="85" max="85" width="20.125" style="266" bestFit="1" customWidth="1" collapsed="1"/>
    <col min="86" max="86" width="9" style="266"/>
    <col min="87" max="87" width="11.75" style="266" bestFit="1" customWidth="1"/>
    <col min="88" max="88" width="22" style="266" bestFit="1" customWidth="1"/>
    <col min="89" max="91" width="9" style="266"/>
    <col min="92" max="92" width="13.5" style="266" hidden="1" customWidth="1" outlineLevel="1"/>
    <col min="93" max="93" width="13.125" style="266" hidden="1" customWidth="1" outlineLevel="1"/>
    <col min="94" max="94" width="10.5" style="266" hidden="1" customWidth="1" outlineLevel="1"/>
    <col min="95" max="95" width="20.875" style="266" hidden="1" customWidth="1" outlineLevel="1"/>
    <col min="96" max="96" width="9" style="266" hidden="1" customWidth="1" outlineLevel="1"/>
    <col min="97" max="97" width="20.125" style="266" bestFit="1" customWidth="1" collapsed="1"/>
    <col min="98" max="98" width="9" style="266"/>
    <col min="99" max="99" width="11.75" style="266" bestFit="1" customWidth="1"/>
    <col min="100" max="100" width="22" style="266" bestFit="1" customWidth="1"/>
    <col min="101" max="103" width="9" style="266"/>
    <col min="104" max="104" width="13.5" style="266" hidden="1" customWidth="1" outlineLevel="1"/>
    <col min="105" max="105" width="13.125" style="266" hidden="1" customWidth="1" outlineLevel="1"/>
    <col min="106" max="106" width="10.5" style="266" hidden="1" customWidth="1" outlineLevel="1"/>
    <col min="107" max="107" width="20.875" style="266" hidden="1" customWidth="1" outlineLevel="1"/>
    <col min="108" max="108" width="9" style="266" hidden="1" customWidth="1" outlineLevel="1"/>
    <col min="109" max="109" width="20.125" style="266" bestFit="1" customWidth="1" collapsed="1"/>
    <col min="110" max="110" width="9" style="266"/>
    <col min="111" max="111" width="11.75" style="266" bestFit="1" customWidth="1"/>
    <col min="112" max="112" width="22" style="266" bestFit="1" customWidth="1"/>
    <col min="113" max="115" width="9" style="266"/>
    <col min="116" max="116" width="13.5" style="266" hidden="1" customWidth="1" outlineLevel="1"/>
    <col min="117" max="117" width="20.125" style="266" hidden="1" customWidth="1" outlineLevel="1"/>
    <col min="118" max="118" width="10.5" style="266" hidden="1" customWidth="1" outlineLevel="1"/>
    <col min="119" max="119" width="20.875" style="266" hidden="1" customWidth="1" outlineLevel="1"/>
    <col min="120" max="120" width="9" style="266" hidden="1" customWidth="1" outlineLevel="1"/>
    <col min="121" max="121" width="9" style="266" collapsed="1"/>
    <col min="122" max="16384" width="9" style="266"/>
  </cols>
  <sheetData>
    <row r="1" spans="1:64" s="273" customFormat="1" ht="116.1" customHeight="1">
      <c r="A1" s="466" t="s">
        <v>2244</v>
      </c>
      <c r="B1" s="467"/>
      <c r="C1" s="467"/>
      <c r="D1" s="467"/>
      <c r="E1" s="467"/>
      <c r="F1" s="467"/>
      <c r="G1" s="467"/>
      <c r="H1" s="467"/>
      <c r="I1" s="467"/>
      <c r="J1" s="467"/>
      <c r="K1" s="467"/>
      <c r="L1" s="467"/>
      <c r="M1" s="467"/>
      <c r="N1" s="467"/>
      <c r="O1" s="467"/>
      <c r="P1" s="468"/>
      <c r="Q1" s="300"/>
      <c r="BL1" s="274"/>
    </row>
    <row r="2" spans="1:64" ht="17.25">
      <c r="A2" s="417"/>
      <c r="B2" s="268"/>
      <c r="C2" s="294"/>
      <c r="D2" s="294"/>
      <c r="E2" s="294"/>
      <c r="F2" s="294"/>
      <c r="G2" s="268"/>
      <c r="H2" s="268"/>
      <c r="I2" s="268"/>
      <c r="J2" s="268"/>
      <c r="K2" s="268"/>
      <c r="L2" s="268"/>
      <c r="M2" s="268"/>
      <c r="N2" s="268"/>
      <c r="O2" s="268"/>
      <c r="P2" s="418"/>
      <c r="Q2" s="268"/>
    </row>
    <row r="3" spans="1:64" ht="25.5" customHeight="1">
      <c r="A3" s="417"/>
      <c r="B3" s="295" t="s">
        <v>2170</v>
      </c>
      <c r="C3" s="296"/>
      <c r="D3" s="268"/>
      <c r="E3" s="268"/>
      <c r="F3" s="268"/>
      <c r="G3" s="268"/>
      <c r="H3" s="268"/>
      <c r="I3" s="268"/>
      <c r="J3" s="268"/>
      <c r="K3" s="268"/>
      <c r="L3" s="268"/>
      <c r="M3" s="268"/>
      <c r="N3" s="268"/>
      <c r="O3" s="268"/>
      <c r="P3" s="418"/>
      <c r="Q3" s="268"/>
    </row>
    <row r="4" spans="1:64" ht="24.6" customHeight="1">
      <c r="A4" s="417"/>
      <c r="B4" s="295" t="s">
        <v>147</v>
      </c>
      <c r="C4" s="296"/>
      <c r="D4" s="268"/>
      <c r="E4" s="268"/>
      <c r="F4" s="268"/>
      <c r="G4" s="268"/>
      <c r="H4" s="268"/>
      <c r="I4" s="268"/>
      <c r="J4" s="268"/>
      <c r="K4" s="268"/>
      <c r="L4" s="268"/>
      <c r="M4" s="268"/>
      <c r="N4" s="268"/>
      <c r="O4" s="268"/>
      <c r="P4" s="418"/>
      <c r="Q4" s="268"/>
    </row>
    <row r="5" spans="1:64" ht="20.45" customHeight="1">
      <c r="A5" s="417"/>
      <c r="B5" s="389" t="s">
        <v>24</v>
      </c>
      <c r="C5" s="268"/>
      <c r="D5" s="268"/>
      <c r="E5" s="268"/>
      <c r="F5" s="268"/>
      <c r="G5" s="268"/>
      <c r="H5" s="268"/>
      <c r="I5" s="268"/>
      <c r="J5" s="268"/>
      <c r="K5" s="268"/>
      <c r="L5" s="268"/>
      <c r="M5" s="268"/>
      <c r="N5" s="268"/>
      <c r="O5" s="268"/>
      <c r="P5" s="418"/>
      <c r="Q5" s="268"/>
      <c r="BK5" s="267"/>
      <c r="BL5" s="266"/>
    </row>
    <row r="6" spans="1:64" ht="20.45" customHeight="1">
      <c r="A6" s="417"/>
      <c r="B6" s="419" t="s">
        <v>25</v>
      </c>
      <c r="C6" s="268"/>
      <c r="D6" s="268"/>
      <c r="E6" s="268"/>
      <c r="F6" s="268"/>
      <c r="G6" s="268"/>
      <c r="H6" s="268"/>
      <c r="I6" s="268"/>
      <c r="J6" s="268"/>
      <c r="K6" s="268"/>
      <c r="L6" s="268"/>
      <c r="M6" s="268"/>
      <c r="N6" s="268"/>
      <c r="O6" s="268"/>
      <c r="P6" s="418"/>
      <c r="Q6" s="268"/>
      <c r="BK6" s="267"/>
      <c r="BL6" s="266"/>
    </row>
    <row r="7" spans="1:64" ht="20.45" customHeight="1">
      <c r="A7" s="417"/>
      <c r="B7" s="420" t="s">
        <v>2245</v>
      </c>
      <c r="C7" s="268"/>
      <c r="D7" s="268"/>
      <c r="E7" s="268"/>
      <c r="F7" s="268"/>
      <c r="G7" s="268"/>
      <c r="H7" s="268"/>
      <c r="I7" s="268"/>
      <c r="J7" s="268"/>
      <c r="K7" s="268"/>
      <c r="L7" s="268"/>
      <c r="M7" s="268"/>
      <c r="N7" s="268"/>
      <c r="O7" s="268"/>
      <c r="P7" s="418"/>
      <c r="Q7" s="268"/>
      <c r="BK7" s="267"/>
      <c r="BL7" s="266"/>
    </row>
    <row r="8" spans="1:64">
      <c r="A8" s="417"/>
      <c r="B8" s="268"/>
      <c r="C8" s="268"/>
      <c r="D8" s="268"/>
      <c r="E8" s="268"/>
      <c r="F8" s="268"/>
      <c r="G8" s="268"/>
      <c r="H8" s="268"/>
      <c r="I8" s="268"/>
      <c r="J8" s="268"/>
      <c r="K8" s="268"/>
      <c r="L8" s="268"/>
      <c r="M8" s="268"/>
      <c r="N8" s="268"/>
      <c r="O8" s="268"/>
      <c r="P8" s="418"/>
      <c r="Q8" s="268"/>
    </row>
    <row r="9" spans="1:64" s="285" customFormat="1" ht="25.5">
      <c r="A9" s="421"/>
      <c r="B9" s="287" t="s">
        <v>176</v>
      </c>
      <c r="P9" s="422"/>
      <c r="BL9" s="286"/>
    </row>
    <row r="10" spans="1:64" s="271" customFormat="1" ht="19.5" customHeight="1">
      <c r="A10" s="423">
        <v>0.1</v>
      </c>
      <c r="B10" s="321" t="s">
        <v>0</v>
      </c>
      <c r="C10" s="336"/>
      <c r="D10" s="297"/>
      <c r="E10" s="297"/>
      <c r="F10" s="297"/>
      <c r="G10" s="297"/>
      <c r="H10" s="297"/>
      <c r="I10" s="297"/>
      <c r="J10" s="297"/>
      <c r="K10" s="297"/>
      <c r="L10" s="297"/>
      <c r="M10" s="297"/>
      <c r="N10" s="297"/>
      <c r="O10" s="297"/>
      <c r="P10" s="424"/>
      <c r="Q10" s="297"/>
      <c r="BL10" s="272"/>
    </row>
    <row r="11" spans="1:64" s="271" customFormat="1" ht="19.5" customHeight="1">
      <c r="A11" s="423">
        <v>0.2</v>
      </c>
      <c r="B11" s="321" t="s">
        <v>138</v>
      </c>
      <c r="C11" s="336"/>
      <c r="D11" s="270"/>
      <c r="E11" s="270"/>
      <c r="F11" s="297"/>
      <c r="G11" s="297"/>
      <c r="H11" s="297"/>
      <c r="I11" s="297"/>
      <c r="J11" s="297"/>
      <c r="K11" s="297"/>
      <c r="L11" s="297"/>
      <c r="M11" s="297"/>
      <c r="N11" s="297"/>
      <c r="O11" s="297"/>
      <c r="P11" s="424"/>
      <c r="Q11" s="297"/>
      <c r="BL11" s="272"/>
    </row>
    <row r="12" spans="1:64" s="271" customFormat="1" ht="19.5" customHeight="1">
      <c r="A12" s="425">
        <v>0.3</v>
      </c>
      <c r="B12" s="321" t="s">
        <v>4</v>
      </c>
      <c r="C12" s="337"/>
      <c r="D12" s="270"/>
      <c r="E12" s="270"/>
      <c r="F12" s="297"/>
      <c r="G12" s="297"/>
      <c r="H12" s="297"/>
      <c r="I12" s="297"/>
      <c r="J12" s="297"/>
      <c r="K12" s="297"/>
      <c r="L12" s="297"/>
      <c r="M12" s="297"/>
      <c r="N12" s="297"/>
      <c r="O12" s="297"/>
      <c r="P12" s="424"/>
      <c r="Q12" s="297"/>
      <c r="BL12" s="272"/>
    </row>
    <row r="13" spans="1:64" s="271" customFormat="1" ht="19.5" customHeight="1">
      <c r="A13" s="425">
        <v>0.4</v>
      </c>
      <c r="B13" s="322" t="s">
        <v>65</v>
      </c>
      <c r="C13" s="336"/>
      <c r="D13" s="297"/>
      <c r="E13" s="297"/>
      <c r="F13" s="297"/>
      <c r="G13" s="297"/>
      <c r="H13" s="297"/>
      <c r="I13" s="297"/>
      <c r="J13" s="297"/>
      <c r="K13" s="297"/>
      <c r="L13" s="297"/>
      <c r="M13" s="297"/>
      <c r="N13" s="297"/>
      <c r="O13" s="297"/>
      <c r="P13" s="424"/>
      <c r="Q13" s="297"/>
      <c r="BL13" s="272"/>
    </row>
    <row r="14" spans="1:64" s="271" customFormat="1" ht="19.5" customHeight="1">
      <c r="A14" s="425">
        <v>0.5</v>
      </c>
      <c r="B14" s="321" t="s">
        <v>2172</v>
      </c>
      <c r="C14" s="336"/>
      <c r="D14" s="298"/>
      <c r="E14" s="297"/>
      <c r="F14" s="297"/>
      <c r="G14" s="297"/>
      <c r="H14" s="297"/>
      <c r="I14" s="297"/>
      <c r="J14" s="297"/>
      <c r="K14" s="297"/>
      <c r="L14" s="297"/>
      <c r="M14" s="297"/>
      <c r="N14" s="297"/>
      <c r="O14" s="297"/>
      <c r="P14" s="424"/>
      <c r="Q14" s="297"/>
      <c r="BH14" s="272"/>
    </row>
    <row r="15" spans="1:64" s="271" customFormat="1" ht="19.5" customHeight="1">
      <c r="A15" s="426">
        <v>0.6</v>
      </c>
      <c r="B15" s="321" t="s">
        <v>18</v>
      </c>
      <c r="C15" s="338"/>
      <c r="D15" s="288"/>
      <c r="E15" s="297"/>
      <c r="F15" s="297"/>
      <c r="G15" s="299"/>
      <c r="H15" s="297"/>
      <c r="I15" s="297"/>
      <c r="J15" s="297"/>
      <c r="K15" s="297"/>
      <c r="L15" s="297"/>
      <c r="M15" s="297"/>
      <c r="N15" s="297"/>
      <c r="O15" s="299"/>
      <c r="P15" s="424"/>
      <c r="Q15" s="299"/>
      <c r="BL15" s="272"/>
    </row>
    <row r="16" spans="1:64" s="273" customFormat="1" ht="19.5" customHeight="1">
      <c r="A16" s="427">
        <v>0.7</v>
      </c>
      <c r="B16" s="324" t="s">
        <v>389</v>
      </c>
      <c r="C16" s="323" t="s">
        <v>2173</v>
      </c>
      <c r="D16" s="323" t="s">
        <v>390</v>
      </c>
      <c r="E16" s="323" t="s">
        <v>2174</v>
      </c>
      <c r="F16" s="323" t="s">
        <v>2175</v>
      </c>
      <c r="G16" s="323" t="s">
        <v>2176</v>
      </c>
      <c r="H16" s="323" t="s">
        <v>2177</v>
      </c>
      <c r="I16" s="300"/>
      <c r="J16" s="300"/>
      <c r="K16" s="300"/>
      <c r="L16" s="300"/>
      <c r="M16" s="300"/>
      <c r="N16" s="300"/>
      <c r="O16" s="300"/>
      <c r="P16" s="428"/>
      <c r="Q16" s="300"/>
      <c r="BL16" s="274"/>
    </row>
    <row r="17" spans="1:109" ht="19.5" customHeight="1">
      <c r="A17" s="417"/>
      <c r="B17" s="301"/>
      <c r="C17" s="335"/>
      <c r="D17" s="339"/>
      <c r="E17" s="335"/>
      <c r="F17" s="335"/>
      <c r="G17" s="335"/>
      <c r="H17" s="335"/>
      <c r="I17" s="268"/>
      <c r="J17" s="268"/>
      <c r="K17" s="268"/>
      <c r="L17" s="268"/>
      <c r="M17" s="268"/>
      <c r="N17" s="268"/>
      <c r="O17" s="268"/>
      <c r="P17" s="418"/>
      <c r="Q17" s="268"/>
      <c r="BK17" s="267"/>
      <c r="BL17" s="266"/>
    </row>
    <row r="18" spans="1:109">
      <c r="A18" s="417"/>
      <c r="B18" s="268"/>
      <c r="C18" s="268"/>
      <c r="D18" s="268"/>
      <c r="E18" s="268"/>
      <c r="F18" s="268"/>
      <c r="G18" s="268"/>
      <c r="H18" s="268"/>
      <c r="I18" s="268"/>
      <c r="J18" s="268"/>
      <c r="K18" s="268"/>
      <c r="L18" s="268"/>
      <c r="M18" s="268"/>
      <c r="N18" s="268"/>
      <c r="O18" s="268"/>
      <c r="P18" s="418"/>
      <c r="Q18" s="268"/>
    </row>
    <row r="19" spans="1:109">
      <c r="A19" s="417"/>
      <c r="B19" s="269"/>
      <c r="C19" s="268"/>
      <c r="D19" s="268"/>
      <c r="E19" s="268"/>
      <c r="F19" s="268"/>
      <c r="G19" s="268"/>
      <c r="H19" s="268"/>
      <c r="I19" s="268"/>
      <c r="J19" s="268"/>
      <c r="K19" s="268"/>
      <c r="L19" s="268"/>
      <c r="M19" s="268"/>
      <c r="N19" s="268"/>
      <c r="O19" s="268"/>
      <c r="P19" s="418"/>
      <c r="Q19" s="268"/>
      <c r="BH19" s="267"/>
      <c r="BL19" s="266"/>
    </row>
    <row r="20" spans="1:109" s="273" customFormat="1" ht="30.95" customHeight="1">
      <c r="A20" s="429">
        <v>0.8</v>
      </c>
      <c r="B20" s="325" t="s">
        <v>2180</v>
      </c>
      <c r="C20" s="326" t="s">
        <v>3</v>
      </c>
      <c r="D20" s="326" t="s">
        <v>1975</v>
      </c>
      <c r="E20" s="326" t="s">
        <v>1976</v>
      </c>
      <c r="F20" s="326" t="s">
        <v>2065</v>
      </c>
      <c r="G20" s="326" t="s">
        <v>2040</v>
      </c>
      <c r="H20" s="326" t="s">
        <v>138</v>
      </c>
      <c r="I20" s="326" t="s">
        <v>139</v>
      </c>
      <c r="J20" s="326" t="s">
        <v>4</v>
      </c>
      <c r="K20" s="325" t="s">
        <v>69</v>
      </c>
      <c r="L20" s="300"/>
      <c r="M20" s="300"/>
      <c r="N20" s="300"/>
      <c r="O20" s="300"/>
      <c r="P20" s="428"/>
      <c r="Q20" s="300"/>
      <c r="BD20" s="274"/>
    </row>
    <row r="21" spans="1:109" ht="103.5" customHeight="1">
      <c r="A21" s="417"/>
      <c r="B21" s="469" t="s">
        <v>2249</v>
      </c>
      <c r="C21" s="381"/>
      <c r="D21" s="407"/>
      <c r="E21" s="407"/>
      <c r="F21" s="407"/>
      <c r="G21" s="407"/>
      <c r="H21" s="407"/>
      <c r="I21" s="407"/>
      <c r="J21" s="382"/>
      <c r="K21" s="416"/>
      <c r="L21" s="268"/>
      <c r="M21" s="268"/>
      <c r="N21" s="268"/>
      <c r="O21" s="268"/>
      <c r="P21" s="418"/>
      <c r="Q21" s="268"/>
      <c r="BC21" s="267"/>
      <c r="BL21" s="266"/>
    </row>
    <row r="22" spans="1:109" ht="103.5" customHeight="1">
      <c r="A22" s="417"/>
      <c r="B22" s="470"/>
      <c r="C22" s="381"/>
      <c r="D22" s="407"/>
      <c r="E22" s="407"/>
      <c r="F22" s="407"/>
      <c r="G22" s="407"/>
      <c r="H22" s="407"/>
      <c r="I22" s="407"/>
      <c r="J22" s="382"/>
      <c r="K22" s="416"/>
      <c r="L22" s="268"/>
      <c r="M22" s="268"/>
      <c r="N22" s="268"/>
      <c r="O22" s="268"/>
      <c r="P22" s="418"/>
      <c r="Q22" s="268"/>
      <c r="BC22" s="267"/>
      <c r="BL22" s="266"/>
    </row>
    <row r="23" spans="1:109" hidden="1" outlineLevel="1">
      <c r="A23" s="417"/>
      <c r="B23" s="268" t="s">
        <v>35</v>
      </c>
      <c r="C23" s="275" t="b">
        <f>OR($C$21="",$D$21="",F21="",G21="",$J$21="",$K$21="",$H$21="",$E$21="",$C$22="", $D$22="", $E$22="", $F$22="", $G$22="", $H$22="", $J$22="", $K$22="")</f>
        <v>1</v>
      </c>
      <c r="D23" s="268"/>
      <c r="E23" s="268"/>
      <c r="F23" s="268"/>
      <c r="G23" s="268"/>
      <c r="H23" s="268"/>
      <c r="I23" s="268"/>
      <c r="J23" s="268"/>
      <c r="K23" s="268"/>
      <c r="L23" s="268"/>
      <c r="M23" s="268"/>
      <c r="N23" s="268"/>
      <c r="O23" s="268"/>
      <c r="P23" s="418"/>
      <c r="Q23" s="268"/>
      <c r="BL23" s="266"/>
    </row>
    <row r="24" spans="1:109" hidden="1" outlineLevel="1">
      <c r="A24" s="417"/>
      <c r="B24" s="268"/>
      <c r="C24" s="268"/>
      <c r="D24" s="268"/>
      <c r="E24" s="268"/>
      <c r="F24" s="268"/>
      <c r="G24" s="268"/>
      <c r="H24" s="268"/>
      <c r="I24" s="268"/>
      <c r="J24" s="268"/>
      <c r="K24" s="268"/>
      <c r="L24" s="268"/>
      <c r="M24" s="268"/>
      <c r="N24" s="268"/>
      <c r="O24" s="268"/>
      <c r="P24" s="418"/>
      <c r="Q24" s="268"/>
      <c r="BL24" s="266"/>
    </row>
    <row r="25" spans="1:109" collapsed="1">
      <c r="A25" s="417"/>
      <c r="B25" s="268"/>
      <c r="C25" s="268"/>
      <c r="D25" s="268"/>
      <c r="E25" s="268"/>
      <c r="F25" s="268"/>
      <c r="G25" s="268"/>
      <c r="H25" s="268"/>
      <c r="I25" s="268"/>
      <c r="J25" s="268"/>
      <c r="K25" s="268"/>
      <c r="L25" s="268"/>
      <c r="M25" s="268"/>
      <c r="N25" s="268"/>
      <c r="O25" s="268"/>
      <c r="P25" s="418"/>
      <c r="Q25" s="268"/>
      <c r="BL25" s="266"/>
    </row>
    <row r="26" spans="1:109">
      <c r="A26" s="417"/>
      <c r="B26" s="268"/>
      <c r="C26" s="268"/>
      <c r="D26" s="268"/>
      <c r="E26" s="268"/>
      <c r="F26" s="268"/>
      <c r="G26" s="268"/>
      <c r="H26" s="268"/>
      <c r="I26" s="268"/>
      <c r="J26" s="268"/>
      <c r="K26" s="268"/>
      <c r="L26" s="268"/>
      <c r="M26" s="268"/>
      <c r="N26" s="268"/>
      <c r="O26" s="268"/>
      <c r="P26" s="418"/>
      <c r="Q26" s="268"/>
      <c r="BL26" s="266"/>
    </row>
    <row r="27" spans="1:109" s="285" customFormat="1" ht="25.5">
      <c r="A27" s="421"/>
      <c r="B27" s="287" t="s">
        <v>177</v>
      </c>
      <c r="P27" s="422"/>
      <c r="BL27" s="286"/>
    </row>
    <row r="28" spans="1:109" s="268" customFormat="1">
      <c r="A28" s="417"/>
      <c r="B28" s="276"/>
      <c r="P28" s="418"/>
      <c r="BL28" s="269"/>
    </row>
    <row r="29" spans="1:109">
      <c r="A29" s="417">
        <v>1.1000000000000001</v>
      </c>
      <c r="B29" s="327" t="s">
        <v>5</v>
      </c>
      <c r="C29" s="328" t="s">
        <v>2045</v>
      </c>
      <c r="D29" s="301"/>
      <c r="E29" s="268"/>
      <c r="F29" s="268"/>
      <c r="G29" s="268"/>
      <c r="H29" s="268"/>
      <c r="I29" s="268"/>
      <c r="J29" s="268"/>
      <c r="K29" s="268"/>
      <c r="L29" s="268"/>
      <c r="M29" s="268"/>
      <c r="N29" s="268"/>
      <c r="O29" s="268"/>
      <c r="P29" s="418"/>
      <c r="Q29" s="268"/>
      <c r="BJ29" s="267"/>
      <c r="BL29" s="266"/>
      <c r="CZ29" s="277"/>
      <c r="DA29" s="277"/>
      <c r="DB29" s="277"/>
      <c r="DC29" s="277"/>
    </row>
    <row r="30" spans="1:109">
      <c r="A30" s="417"/>
      <c r="B30" s="269"/>
      <c r="C30" s="268"/>
      <c r="D30" s="268"/>
      <c r="E30" s="268"/>
      <c r="F30" s="268"/>
      <c r="G30" s="268"/>
      <c r="H30" s="268"/>
      <c r="I30" s="268"/>
      <c r="J30" s="268"/>
      <c r="K30" s="268"/>
      <c r="L30" s="355" t="s">
        <v>56</v>
      </c>
      <c r="M30" s="355" t="s">
        <v>57</v>
      </c>
      <c r="N30" s="268"/>
      <c r="O30" s="268"/>
      <c r="P30" s="418"/>
      <c r="Q30" s="268"/>
    </row>
    <row r="31" spans="1:109" ht="221.1" customHeight="1">
      <c r="A31" s="417">
        <v>1.2</v>
      </c>
      <c r="B31" s="329" t="s">
        <v>2216</v>
      </c>
      <c r="C31" s="465"/>
      <c r="D31" s="465"/>
      <c r="E31" s="465"/>
      <c r="F31" s="471"/>
      <c r="G31" s="472"/>
      <c r="H31" s="268"/>
      <c r="I31" s="268"/>
      <c r="J31" s="268"/>
      <c r="K31" s="268"/>
      <c r="L31" s="356"/>
      <c r="M31" s="356"/>
      <c r="N31" s="268"/>
      <c r="O31" s="268"/>
      <c r="P31" s="418"/>
      <c r="Q31" s="268"/>
      <c r="DB31" s="277"/>
      <c r="DC31" s="277"/>
      <c r="DD31" s="277"/>
      <c r="DE31" s="277"/>
    </row>
    <row r="32" spans="1:109">
      <c r="A32" s="417"/>
      <c r="B32" s="269"/>
      <c r="C32" s="268"/>
      <c r="D32" s="268"/>
      <c r="E32" s="268"/>
      <c r="F32" s="268"/>
      <c r="G32" s="268"/>
      <c r="H32" s="268"/>
      <c r="I32" s="268"/>
      <c r="J32" s="268"/>
      <c r="K32" s="268"/>
      <c r="L32" s="293"/>
      <c r="M32" s="293"/>
      <c r="N32" s="268"/>
      <c r="O32" s="268"/>
      <c r="P32" s="418"/>
      <c r="Q32" s="268"/>
    </row>
    <row r="33" spans="1:65">
      <c r="A33" s="417"/>
      <c r="B33" s="284"/>
      <c r="C33" s="268"/>
      <c r="D33" s="268"/>
      <c r="E33" s="268"/>
      <c r="F33" s="268"/>
      <c r="G33" s="268"/>
      <c r="H33" s="268"/>
      <c r="I33" s="268"/>
      <c r="J33" s="268"/>
      <c r="K33" s="268"/>
      <c r="L33" s="268"/>
      <c r="M33" s="268"/>
      <c r="N33" s="268"/>
      <c r="O33" s="268"/>
      <c r="P33" s="418"/>
      <c r="Q33" s="268"/>
    </row>
    <row r="34" spans="1:65">
      <c r="A34" s="417" t="s">
        <v>2178</v>
      </c>
      <c r="B34" s="332" t="s">
        <v>182</v>
      </c>
      <c r="C34" s="330"/>
      <c r="D34" s="331" t="s">
        <v>33</v>
      </c>
      <c r="E34" s="331" t="s">
        <v>34</v>
      </c>
      <c r="F34" s="268"/>
      <c r="G34" s="268"/>
      <c r="H34" s="268"/>
      <c r="I34" s="268"/>
      <c r="J34" s="268"/>
      <c r="K34" s="268"/>
      <c r="L34" s="357" t="s">
        <v>56</v>
      </c>
      <c r="M34" s="357" t="s">
        <v>57</v>
      </c>
      <c r="N34" s="268"/>
      <c r="O34" s="268"/>
      <c r="P34" s="418"/>
      <c r="Q34" s="268"/>
    </row>
    <row r="35" spans="1:65">
      <c r="A35" s="417"/>
      <c r="B35" s="333"/>
      <c r="C35" s="329" t="s">
        <v>32</v>
      </c>
      <c r="D35" s="336"/>
      <c r="E35" s="336"/>
      <c r="F35" s="301"/>
      <c r="G35" s="268"/>
      <c r="H35" s="268"/>
      <c r="I35" s="268"/>
      <c r="J35" s="268"/>
      <c r="K35" s="268"/>
      <c r="L35" s="356"/>
      <c r="M35" s="356"/>
      <c r="N35" s="268"/>
      <c r="O35" s="268"/>
      <c r="P35" s="418"/>
      <c r="Q35" s="268"/>
    </row>
    <row r="36" spans="1:65">
      <c r="A36" s="417"/>
      <c r="B36" s="334"/>
      <c r="C36" s="329" t="s">
        <v>2222</v>
      </c>
      <c r="D36" s="336"/>
      <c r="E36" s="336"/>
      <c r="F36" s="268"/>
      <c r="G36" s="268"/>
      <c r="H36" s="268"/>
      <c r="I36" s="268"/>
      <c r="J36" s="268"/>
      <c r="K36" s="268"/>
      <c r="L36" s="356"/>
      <c r="M36" s="356"/>
      <c r="N36" s="268"/>
      <c r="O36" s="268"/>
      <c r="P36" s="418"/>
      <c r="Q36" s="268"/>
    </row>
    <row r="37" spans="1:65">
      <c r="A37" s="417"/>
      <c r="B37" s="268"/>
      <c r="C37" s="330" t="s">
        <v>2221</v>
      </c>
      <c r="D37" s="345">
        <v>10</v>
      </c>
      <c r="E37" s="279"/>
      <c r="F37" s="278"/>
      <c r="G37" s="268"/>
      <c r="H37" s="268"/>
      <c r="I37" s="268"/>
      <c r="J37" s="268"/>
      <c r="K37" s="268"/>
      <c r="L37" s="268"/>
      <c r="M37" s="268"/>
      <c r="N37" s="268"/>
      <c r="O37" s="268"/>
      <c r="P37" s="418"/>
      <c r="Q37" s="268"/>
    </row>
    <row r="38" spans="1:65">
      <c r="A38" s="417"/>
      <c r="B38" s="268"/>
      <c r="C38" s="268"/>
      <c r="D38" s="340"/>
      <c r="E38" s="279"/>
      <c r="F38" s="278"/>
      <c r="G38" s="268"/>
      <c r="H38" s="268"/>
      <c r="I38" s="268"/>
      <c r="J38" s="268"/>
      <c r="K38" s="268"/>
      <c r="L38" s="268"/>
      <c r="M38" s="268"/>
      <c r="N38" s="268"/>
      <c r="O38" s="268"/>
      <c r="P38" s="418"/>
      <c r="Q38" s="268"/>
    </row>
    <row r="39" spans="1:65" ht="16.5" customHeight="1">
      <c r="A39" s="417"/>
      <c r="B39" s="280"/>
      <c r="C39" s="280"/>
      <c r="D39" s="280"/>
      <c r="E39" s="268"/>
      <c r="F39" s="268"/>
      <c r="G39" s="268"/>
      <c r="H39" s="268"/>
      <c r="I39" s="268"/>
      <c r="J39" s="268"/>
      <c r="K39" s="268"/>
      <c r="L39" s="268"/>
      <c r="M39" s="268"/>
      <c r="N39" s="268"/>
      <c r="O39" s="268"/>
      <c r="P39" s="418"/>
      <c r="Q39" s="268"/>
    </row>
    <row r="40" spans="1:65" ht="33">
      <c r="A40" s="417" t="s">
        <v>2179</v>
      </c>
      <c r="B40" s="473" t="s">
        <v>2251</v>
      </c>
      <c r="C40" s="344" t="s">
        <v>2151</v>
      </c>
      <c r="D40" s="341" t="s">
        <v>2181</v>
      </c>
      <c r="E40" s="342" t="s">
        <v>112</v>
      </c>
      <c r="F40" s="343" t="s">
        <v>2</v>
      </c>
      <c r="G40" s="268"/>
      <c r="H40" s="268"/>
      <c r="I40" s="268"/>
      <c r="J40" s="268"/>
      <c r="K40" s="268"/>
      <c r="L40" s="293"/>
      <c r="M40" s="293"/>
      <c r="N40" s="293"/>
      <c r="O40" s="293"/>
      <c r="P40" s="418"/>
      <c r="Q40" s="268"/>
      <c r="BL40" s="266"/>
      <c r="BM40" s="267"/>
    </row>
    <row r="41" spans="1:65" ht="33">
      <c r="A41" s="417"/>
      <c r="B41" s="473"/>
      <c r="C41" s="399" t="s">
        <v>2215</v>
      </c>
      <c r="D41" s="400">
        <v>5000000</v>
      </c>
      <c r="E41" s="401" t="s">
        <v>2213</v>
      </c>
      <c r="F41" s="402" t="s">
        <v>2217</v>
      </c>
      <c r="G41" s="268"/>
      <c r="H41" s="268"/>
      <c r="I41" s="268"/>
      <c r="J41" s="268"/>
      <c r="K41" s="268"/>
      <c r="L41" s="355" t="s">
        <v>56</v>
      </c>
      <c r="M41" s="355" t="s">
        <v>58</v>
      </c>
      <c r="N41" s="355" t="s">
        <v>59</v>
      </c>
      <c r="O41" s="355" t="s">
        <v>57</v>
      </c>
      <c r="P41" s="418"/>
      <c r="Q41" s="268"/>
      <c r="BL41" s="266"/>
      <c r="BM41" s="267"/>
    </row>
    <row r="42" spans="1:65">
      <c r="A42" s="417"/>
      <c r="B42" s="473"/>
      <c r="C42" s="347"/>
      <c r="D42" s="348"/>
      <c r="E42" s="335"/>
      <c r="F42" s="335"/>
      <c r="G42" s="268"/>
      <c r="H42" s="268"/>
      <c r="I42" s="268"/>
      <c r="J42" s="268"/>
      <c r="K42" s="268"/>
      <c r="L42" s="356"/>
      <c r="M42" s="356"/>
      <c r="N42" s="356"/>
      <c r="O42" s="356"/>
      <c r="P42" s="418"/>
      <c r="Q42" s="268"/>
      <c r="BL42" s="266"/>
      <c r="BM42" s="267"/>
    </row>
    <row r="43" spans="1:65">
      <c r="A43" s="417"/>
      <c r="B43" s="473"/>
      <c r="C43" s="347"/>
      <c r="D43" s="348"/>
      <c r="E43" s="335"/>
      <c r="F43" s="335"/>
      <c r="G43" s="268"/>
      <c r="H43" s="268"/>
      <c r="I43" s="268"/>
      <c r="J43" s="268"/>
      <c r="K43" s="268"/>
      <c r="L43" s="356"/>
      <c r="M43" s="356"/>
      <c r="N43" s="356"/>
      <c r="O43" s="356"/>
      <c r="P43" s="418"/>
      <c r="Q43" s="268"/>
      <c r="BL43" s="266"/>
      <c r="BM43" s="267"/>
    </row>
    <row r="44" spans="1:65">
      <c r="A44" s="417"/>
      <c r="B44" s="473"/>
      <c r="C44" s="347"/>
      <c r="D44" s="348"/>
      <c r="E44" s="335"/>
      <c r="F44" s="335"/>
      <c r="G44" s="268"/>
      <c r="H44" s="268"/>
      <c r="I44" s="268"/>
      <c r="J44" s="268"/>
      <c r="K44" s="268"/>
      <c r="L44" s="356"/>
      <c r="M44" s="356"/>
      <c r="N44" s="356"/>
      <c r="O44" s="356"/>
      <c r="P44" s="418"/>
      <c r="Q44" s="268"/>
      <c r="BL44" s="266"/>
      <c r="BM44" s="267"/>
    </row>
    <row r="45" spans="1:65">
      <c r="A45" s="417"/>
      <c r="B45" s="473"/>
      <c r="C45" s="347"/>
      <c r="D45" s="348"/>
      <c r="E45" s="335"/>
      <c r="F45" s="335"/>
      <c r="G45" s="268"/>
      <c r="H45" s="268"/>
      <c r="I45" s="268"/>
      <c r="J45" s="268"/>
      <c r="K45" s="268"/>
      <c r="L45" s="356"/>
      <c r="M45" s="356"/>
      <c r="N45" s="356"/>
      <c r="O45" s="356"/>
      <c r="P45" s="418"/>
      <c r="Q45" s="268"/>
      <c r="BL45" s="266"/>
      <c r="BM45" s="267"/>
    </row>
    <row r="46" spans="1:65">
      <c r="A46" s="417"/>
      <c r="B46" s="473"/>
      <c r="C46" s="347"/>
      <c r="D46" s="348"/>
      <c r="E46" s="335"/>
      <c r="F46" s="335"/>
      <c r="G46" s="268"/>
      <c r="H46" s="268"/>
      <c r="I46" s="268"/>
      <c r="J46" s="268"/>
      <c r="K46" s="268"/>
      <c r="L46" s="356"/>
      <c r="M46" s="356"/>
      <c r="N46" s="356"/>
      <c r="O46" s="356"/>
      <c r="P46" s="418"/>
      <c r="Q46" s="268"/>
      <c r="BL46" s="266"/>
      <c r="BM46" s="267"/>
    </row>
    <row r="47" spans="1:65">
      <c r="A47" s="417"/>
      <c r="B47" s="473"/>
      <c r="C47" s="347"/>
      <c r="D47" s="348"/>
      <c r="E47" s="335"/>
      <c r="F47" s="335"/>
      <c r="G47" s="268"/>
      <c r="H47" s="268"/>
      <c r="I47" s="268"/>
      <c r="J47" s="268"/>
      <c r="K47" s="268"/>
      <c r="L47" s="356"/>
      <c r="M47" s="356"/>
      <c r="N47" s="356"/>
      <c r="O47" s="356"/>
      <c r="P47" s="418"/>
      <c r="Q47" s="268"/>
      <c r="BL47" s="266"/>
      <c r="BM47" s="267"/>
    </row>
    <row r="48" spans="1:65">
      <c r="A48" s="417"/>
      <c r="B48" s="473"/>
      <c r="C48" s="347"/>
      <c r="D48" s="348"/>
      <c r="E48" s="335"/>
      <c r="F48" s="335"/>
      <c r="G48" s="268"/>
      <c r="H48" s="268"/>
      <c r="I48" s="268"/>
      <c r="J48" s="268"/>
      <c r="K48" s="268"/>
      <c r="L48" s="356"/>
      <c r="M48" s="356"/>
      <c r="N48" s="356"/>
      <c r="O48" s="356"/>
      <c r="P48" s="418"/>
      <c r="Q48" s="268"/>
      <c r="BL48" s="266"/>
      <c r="BM48" s="267"/>
    </row>
    <row r="49" spans="1:65">
      <c r="A49" s="417"/>
      <c r="B49" s="473"/>
      <c r="C49" s="347"/>
      <c r="D49" s="348"/>
      <c r="E49" s="335"/>
      <c r="F49" s="335"/>
      <c r="G49" s="268"/>
      <c r="H49" s="268"/>
      <c r="I49" s="268"/>
      <c r="J49" s="268"/>
      <c r="K49" s="268"/>
      <c r="L49" s="356"/>
      <c r="M49" s="356"/>
      <c r="N49" s="356"/>
      <c r="O49" s="356"/>
      <c r="P49" s="418"/>
      <c r="Q49" s="268"/>
      <c r="BL49" s="266"/>
      <c r="BM49" s="267"/>
    </row>
    <row r="50" spans="1:65">
      <c r="A50" s="417"/>
      <c r="B50" s="473"/>
      <c r="C50" s="347"/>
      <c r="D50" s="348"/>
      <c r="E50" s="335"/>
      <c r="F50" s="335"/>
      <c r="G50" s="268"/>
      <c r="H50" s="268"/>
      <c r="I50" s="268"/>
      <c r="J50" s="268"/>
      <c r="K50" s="268"/>
      <c r="L50" s="356"/>
      <c r="M50" s="356"/>
      <c r="N50" s="356"/>
      <c r="O50" s="356"/>
      <c r="P50" s="418"/>
      <c r="Q50" s="268"/>
      <c r="BL50" s="266"/>
      <c r="BM50" s="267"/>
    </row>
    <row r="51" spans="1:65">
      <c r="A51" s="417"/>
      <c r="B51" s="473"/>
      <c r="C51" s="347"/>
      <c r="D51" s="348"/>
      <c r="E51" s="335"/>
      <c r="F51" s="335"/>
      <c r="G51" s="268"/>
      <c r="H51" s="268"/>
      <c r="I51" s="268"/>
      <c r="J51" s="268"/>
      <c r="K51" s="268"/>
      <c r="L51" s="356"/>
      <c r="M51" s="356"/>
      <c r="N51" s="356"/>
      <c r="O51" s="356"/>
      <c r="P51" s="418"/>
      <c r="Q51" s="268"/>
      <c r="BL51" s="266"/>
      <c r="BM51" s="267"/>
    </row>
    <row r="52" spans="1:65">
      <c r="A52" s="417"/>
      <c r="B52" s="473"/>
      <c r="C52" s="347"/>
      <c r="D52" s="348"/>
      <c r="E52" s="335"/>
      <c r="F52" s="335"/>
      <c r="G52" s="268"/>
      <c r="H52" s="268"/>
      <c r="I52" s="268"/>
      <c r="J52" s="268"/>
      <c r="K52" s="268"/>
      <c r="L52" s="356"/>
      <c r="M52" s="356"/>
      <c r="N52" s="356"/>
      <c r="O52" s="356"/>
      <c r="P52" s="418"/>
      <c r="Q52" s="268"/>
      <c r="BL52" s="266"/>
      <c r="BM52" s="267"/>
    </row>
    <row r="53" spans="1:65">
      <c r="A53" s="417"/>
      <c r="B53" s="473"/>
      <c r="C53" s="347"/>
      <c r="D53" s="348"/>
      <c r="E53" s="335"/>
      <c r="F53" s="335"/>
      <c r="G53" s="268"/>
      <c r="H53" s="268"/>
      <c r="I53" s="268"/>
      <c r="J53" s="268"/>
      <c r="K53" s="268"/>
      <c r="L53" s="356"/>
      <c r="M53" s="356"/>
      <c r="N53" s="356"/>
      <c r="O53" s="356"/>
      <c r="P53" s="418"/>
      <c r="Q53" s="268"/>
      <c r="BL53" s="266"/>
      <c r="BM53" s="267"/>
    </row>
    <row r="54" spans="1:65">
      <c r="A54" s="417"/>
      <c r="B54" s="473"/>
      <c r="C54" s="347"/>
      <c r="D54" s="348"/>
      <c r="E54" s="335"/>
      <c r="F54" s="335"/>
      <c r="G54" s="268"/>
      <c r="H54" s="268"/>
      <c r="I54" s="268"/>
      <c r="J54" s="268"/>
      <c r="K54" s="268"/>
      <c r="L54" s="356"/>
      <c r="M54" s="356"/>
      <c r="N54" s="356"/>
      <c r="O54" s="356"/>
      <c r="P54" s="418"/>
      <c r="Q54" s="268"/>
      <c r="BL54" s="266"/>
      <c r="BM54" s="267"/>
    </row>
    <row r="55" spans="1:65">
      <c r="A55" s="417"/>
      <c r="B55" s="473"/>
      <c r="C55" s="347"/>
      <c r="D55" s="348"/>
      <c r="E55" s="335"/>
      <c r="F55" s="335"/>
      <c r="G55" s="268"/>
      <c r="H55" s="268"/>
      <c r="I55" s="268"/>
      <c r="J55" s="268"/>
      <c r="K55" s="268"/>
      <c r="L55" s="356"/>
      <c r="M55" s="356"/>
      <c r="N55" s="356"/>
      <c r="O55" s="356"/>
      <c r="P55" s="418"/>
      <c r="Q55" s="268"/>
      <c r="BL55" s="266"/>
      <c r="BM55" s="267"/>
    </row>
    <row r="56" spans="1:65">
      <c r="A56" s="417"/>
      <c r="B56" s="473"/>
      <c r="C56" s="347"/>
      <c r="D56" s="348"/>
      <c r="E56" s="335"/>
      <c r="F56" s="335"/>
      <c r="G56" s="268"/>
      <c r="H56" s="268"/>
      <c r="I56" s="268"/>
      <c r="J56" s="268"/>
      <c r="K56" s="268"/>
      <c r="L56" s="356"/>
      <c r="M56" s="356"/>
      <c r="N56" s="356"/>
      <c r="O56" s="356"/>
      <c r="P56" s="418"/>
      <c r="Q56" s="268"/>
      <c r="BL56" s="266"/>
      <c r="BM56" s="267"/>
    </row>
    <row r="57" spans="1:65">
      <c r="A57" s="417"/>
      <c r="B57" s="473"/>
      <c r="C57" s="347"/>
      <c r="D57" s="348"/>
      <c r="E57" s="335"/>
      <c r="F57" s="335"/>
      <c r="G57" s="268"/>
      <c r="H57" s="268"/>
      <c r="I57" s="268"/>
      <c r="J57" s="268"/>
      <c r="K57" s="268"/>
      <c r="L57" s="356"/>
      <c r="M57" s="356"/>
      <c r="N57" s="356"/>
      <c r="O57" s="356"/>
      <c r="P57" s="418"/>
      <c r="Q57" s="268"/>
      <c r="BL57" s="266"/>
      <c r="BM57" s="267"/>
    </row>
    <row r="58" spans="1:65">
      <c r="A58" s="417"/>
      <c r="B58" s="473"/>
      <c r="C58" s="347"/>
      <c r="D58" s="348"/>
      <c r="E58" s="335"/>
      <c r="F58" s="335"/>
      <c r="G58" s="268"/>
      <c r="H58" s="268"/>
      <c r="I58" s="268"/>
      <c r="J58" s="268"/>
      <c r="K58" s="268"/>
      <c r="L58" s="356"/>
      <c r="M58" s="356"/>
      <c r="N58" s="356"/>
      <c r="O58" s="356"/>
      <c r="P58" s="418"/>
      <c r="Q58" s="268"/>
      <c r="BL58" s="266"/>
      <c r="BM58" s="267"/>
    </row>
    <row r="59" spans="1:65">
      <c r="A59" s="417"/>
      <c r="B59" s="473"/>
      <c r="C59" s="347"/>
      <c r="D59" s="348"/>
      <c r="E59" s="335"/>
      <c r="F59" s="335"/>
      <c r="G59" s="268"/>
      <c r="H59" s="268"/>
      <c r="I59" s="268"/>
      <c r="J59" s="268"/>
      <c r="K59" s="268"/>
      <c r="L59" s="356"/>
      <c r="M59" s="356"/>
      <c r="N59" s="356"/>
      <c r="O59" s="356"/>
      <c r="P59" s="418"/>
      <c r="Q59" s="268"/>
      <c r="BL59" s="266"/>
      <c r="BM59" s="267"/>
    </row>
    <row r="60" spans="1:65">
      <c r="A60" s="417"/>
      <c r="B60" s="473"/>
      <c r="C60" s="347"/>
      <c r="D60" s="348"/>
      <c r="E60" s="335"/>
      <c r="F60" s="335"/>
      <c r="G60" s="268"/>
      <c r="H60" s="268"/>
      <c r="I60" s="268"/>
      <c r="J60" s="268"/>
      <c r="K60" s="268"/>
      <c r="L60" s="356"/>
      <c r="M60" s="356"/>
      <c r="N60" s="356"/>
      <c r="O60" s="356"/>
      <c r="P60" s="418"/>
      <c r="Q60" s="268"/>
      <c r="BL60" s="266"/>
      <c r="BM60" s="267"/>
    </row>
    <row r="61" spans="1:65">
      <c r="A61" s="417"/>
      <c r="B61" s="473"/>
      <c r="C61" s="347"/>
      <c r="D61" s="348"/>
      <c r="E61" s="335"/>
      <c r="F61" s="335"/>
      <c r="G61" s="268"/>
      <c r="H61" s="268"/>
      <c r="I61" s="268"/>
      <c r="J61" s="268"/>
      <c r="K61" s="268"/>
      <c r="L61" s="356"/>
      <c r="M61" s="356"/>
      <c r="N61" s="356"/>
      <c r="O61" s="356"/>
      <c r="P61" s="418"/>
      <c r="Q61" s="268"/>
      <c r="BL61" s="266"/>
      <c r="BM61" s="267"/>
    </row>
    <row r="62" spans="1:65">
      <c r="A62" s="417"/>
      <c r="B62" s="473"/>
      <c r="C62" s="347"/>
      <c r="D62" s="348"/>
      <c r="E62" s="335"/>
      <c r="F62" s="335"/>
      <c r="G62" s="268"/>
      <c r="H62" s="268"/>
      <c r="I62" s="268"/>
      <c r="J62" s="268"/>
      <c r="K62" s="268"/>
      <c r="L62" s="356"/>
      <c r="M62" s="356"/>
      <c r="N62" s="356"/>
      <c r="O62" s="356"/>
      <c r="P62" s="418"/>
      <c r="Q62" s="268"/>
      <c r="BL62" s="266"/>
      <c r="BM62" s="267"/>
    </row>
    <row r="63" spans="1:65">
      <c r="A63" s="417"/>
      <c r="B63" s="473"/>
      <c r="C63" s="347"/>
      <c r="D63" s="348"/>
      <c r="E63" s="335"/>
      <c r="F63" s="335"/>
      <c r="G63" s="268"/>
      <c r="H63" s="268"/>
      <c r="I63" s="268"/>
      <c r="J63" s="268"/>
      <c r="K63" s="268"/>
      <c r="L63" s="356"/>
      <c r="M63" s="356"/>
      <c r="N63" s="356"/>
      <c r="O63" s="356"/>
      <c r="P63" s="418"/>
      <c r="Q63" s="268"/>
      <c r="BL63" s="266"/>
      <c r="BM63" s="267"/>
    </row>
    <row r="64" spans="1:65">
      <c r="A64" s="417"/>
      <c r="B64" s="473"/>
      <c r="C64" s="347"/>
      <c r="D64" s="348"/>
      <c r="E64" s="335"/>
      <c r="F64" s="335"/>
      <c r="G64" s="268"/>
      <c r="H64" s="268"/>
      <c r="I64" s="268"/>
      <c r="J64" s="268"/>
      <c r="K64" s="268"/>
      <c r="L64" s="356"/>
      <c r="M64" s="356"/>
      <c r="N64" s="356"/>
      <c r="O64" s="356"/>
      <c r="P64" s="418"/>
      <c r="Q64" s="268"/>
      <c r="BL64" s="266"/>
      <c r="BM64" s="267"/>
    </row>
    <row r="65" spans="1:65">
      <c r="A65" s="417"/>
      <c r="B65" s="473"/>
      <c r="C65" s="347"/>
      <c r="D65" s="348"/>
      <c r="E65" s="335"/>
      <c r="F65" s="335"/>
      <c r="G65" s="268"/>
      <c r="H65" s="268"/>
      <c r="I65" s="268"/>
      <c r="J65" s="268"/>
      <c r="K65" s="268"/>
      <c r="L65" s="356"/>
      <c r="M65" s="356"/>
      <c r="N65" s="356"/>
      <c r="O65" s="356"/>
      <c r="P65" s="418"/>
      <c r="Q65" s="268"/>
      <c r="BL65" s="266"/>
      <c r="BM65" s="267"/>
    </row>
    <row r="66" spans="1:65">
      <c r="A66" s="417"/>
      <c r="B66" s="473"/>
      <c r="C66" s="347"/>
      <c r="D66" s="348"/>
      <c r="E66" s="335"/>
      <c r="F66" s="335"/>
      <c r="G66" s="268"/>
      <c r="H66" s="268"/>
      <c r="I66" s="268"/>
      <c r="J66" s="268"/>
      <c r="K66" s="268"/>
      <c r="L66" s="356"/>
      <c r="M66" s="356"/>
      <c r="N66" s="356"/>
      <c r="O66" s="356"/>
      <c r="P66" s="418"/>
      <c r="Q66" s="268"/>
      <c r="BL66" s="266"/>
      <c r="BM66" s="267"/>
    </row>
    <row r="67" spans="1:65">
      <c r="A67" s="417"/>
      <c r="B67" s="473"/>
      <c r="C67" s="347"/>
      <c r="D67" s="348"/>
      <c r="E67" s="335"/>
      <c r="F67" s="335"/>
      <c r="G67" s="268"/>
      <c r="H67" s="268"/>
      <c r="I67" s="268"/>
      <c r="J67" s="268"/>
      <c r="K67" s="268"/>
      <c r="L67" s="356"/>
      <c r="M67" s="356"/>
      <c r="N67" s="356"/>
      <c r="O67" s="356"/>
      <c r="P67" s="418"/>
      <c r="Q67" s="268"/>
      <c r="BL67" s="266"/>
      <c r="BM67" s="267"/>
    </row>
    <row r="68" spans="1:65">
      <c r="A68" s="417"/>
      <c r="B68" s="473"/>
      <c r="C68" s="347"/>
      <c r="D68" s="348"/>
      <c r="E68" s="335"/>
      <c r="F68" s="335"/>
      <c r="G68" s="268"/>
      <c r="H68" s="268"/>
      <c r="I68" s="268"/>
      <c r="J68" s="268"/>
      <c r="K68" s="268"/>
      <c r="L68" s="356"/>
      <c r="M68" s="356"/>
      <c r="N68" s="356"/>
      <c r="O68" s="356"/>
      <c r="P68" s="418"/>
      <c r="Q68" s="268"/>
      <c r="BL68" s="266"/>
      <c r="BM68" s="267"/>
    </row>
    <row r="69" spans="1:65">
      <c r="A69" s="417"/>
      <c r="B69" s="473"/>
      <c r="C69" s="347"/>
      <c r="D69" s="348"/>
      <c r="E69" s="335"/>
      <c r="F69" s="335"/>
      <c r="G69" s="268"/>
      <c r="H69" s="268"/>
      <c r="I69" s="268"/>
      <c r="J69" s="268"/>
      <c r="K69" s="268"/>
      <c r="L69" s="356"/>
      <c r="M69" s="356"/>
      <c r="N69" s="356"/>
      <c r="O69" s="356"/>
      <c r="P69" s="418"/>
      <c r="Q69" s="268"/>
      <c r="BL69" s="266"/>
      <c r="BM69" s="267"/>
    </row>
    <row r="70" spans="1:65">
      <c r="A70" s="417"/>
      <c r="B70" s="473"/>
      <c r="C70" s="347"/>
      <c r="D70" s="348"/>
      <c r="E70" s="335"/>
      <c r="F70" s="335"/>
      <c r="G70" s="268"/>
      <c r="H70" s="268"/>
      <c r="I70" s="302"/>
      <c r="J70" s="302"/>
      <c r="K70" s="268"/>
      <c r="L70" s="356"/>
      <c r="M70" s="356"/>
      <c r="N70" s="356"/>
      <c r="O70" s="356"/>
      <c r="P70" s="418"/>
      <c r="Q70" s="268"/>
      <c r="BL70" s="266"/>
      <c r="BM70" s="267"/>
    </row>
    <row r="71" spans="1:65">
      <c r="A71" s="417"/>
      <c r="B71" s="473"/>
      <c r="C71" s="330" t="s">
        <v>2183</v>
      </c>
      <c r="D71" s="346">
        <f>SUM(D42:D70)</f>
        <v>0</v>
      </c>
      <c r="E71" s="474" t="s">
        <v>2193</v>
      </c>
      <c r="F71" s="474"/>
      <c r="G71" s="268"/>
      <c r="H71" s="268"/>
      <c r="I71" s="268"/>
      <c r="J71" s="268"/>
      <c r="K71" s="268"/>
      <c r="L71" s="268"/>
      <c r="M71" s="268"/>
      <c r="N71" s="268"/>
      <c r="O71" s="268"/>
      <c r="P71" s="418"/>
      <c r="Q71" s="268"/>
      <c r="BL71" s="266"/>
      <c r="BM71" s="267"/>
    </row>
    <row r="72" spans="1:65">
      <c r="A72" s="417"/>
      <c r="B72" s="268"/>
      <c r="C72" s="268"/>
      <c r="D72" s="268"/>
      <c r="E72" s="268"/>
      <c r="F72" s="293"/>
      <c r="G72" s="268"/>
      <c r="H72" s="268"/>
      <c r="I72" s="268"/>
      <c r="J72" s="268"/>
      <c r="K72" s="268"/>
      <c r="L72" s="268"/>
      <c r="M72" s="268"/>
      <c r="N72" s="268"/>
      <c r="O72" s="268"/>
      <c r="P72" s="418"/>
      <c r="Q72" s="268"/>
    </row>
    <row r="73" spans="1:65" s="281" customFormat="1">
      <c r="A73" s="430"/>
      <c r="B73" s="284"/>
      <c r="C73" s="279"/>
      <c r="D73" s="279"/>
      <c r="E73" s="279"/>
      <c r="F73" s="279"/>
      <c r="G73" s="279"/>
      <c r="H73" s="279"/>
      <c r="I73" s="279"/>
      <c r="J73" s="279"/>
      <c r="K73" s="279"/>
      <c r="L73" s="279"/>
      <c r="M73" s="279"/>
      <c r="N73" s="279"/>
      <c r="O73" s="279"/>
      <c r="P73" s="431"/>
      <c r="Q73" s="279"/>
    </row>
    <row r="74" spans="1:65" ht="60" customHeight="1">
      <c r="A74" s="432" t="s">
        <v>2185</v>
      </c>
      <c r="B74" s="329" t="s">
        <v>2182</v>
      </c>
      <c r="C74" s="406"/>
      <c r="D74" s="268"/>
      <c r="E74" s="268"/>
      <c r="F74" s="293"/>
      <c r="G74" s="268"/>
      <c r="H74" s="268"/>
      <c r="I74" s="268"/>
      <c r="J74" s="268"/>
      <c r="K74" s="268"/>
      <c r="L74" s="268"/>
      <c r="M74" s="268"/>
      <c r="N74" s="268"/>
      <c r="O74" s="268"/>
      <c r="P74" s="418"/>
      <c r="Q74" s="268"/>
    </row>
    <row r="75" spans="1:65">
      <c r="A75" s="417"/>
      <c r="B75" s="284"/>
      <c r="C75" s="282"/>
      <c r="D75" s="268"/>
      <c r="E75" s="268"/>
      <c r="F75" s="293"/>
      <c r="G75" s="268"/>
      <c r="H75" s="268"/>
      <c r="I75" s="268"/>
      <c r="J75" s="268"/>
      <c r="K75" s="268"/>
      <c r="L75" s="268"/>
      <c r="M75" s="268"/>
      <c r="N75" s="268"/>
      <c r="O75" s="268"/>
      <c r="P75" s="418"/>
      <c r="Q75" s="268"/>
    </row>
    <row r="76" spans="1:65">
      <c r="A76" s="417"/>
      <c r="B76" s="303" t="s">
        <v>2234</v>
      </c>
      <c r="C76" s="282"/>
      <c r="D76" s="268"/>
      <c r="E76" s="268"/>
      <c r="F76" s="293"/>
      <c r="G76" s="268"/>
      <c r="H76" s="268"/>
      <c r="I76" s="268"/>
      <c r="J76" s="268"/>
      <c r="K76" s="268"/>
      <c r="L76" s="268"/>
      <c r="M76" s="268"/>
      <c r="N76" s="268"/>
      <c r="O76" s="268"/>
      <c r="P76" s="418"/>
      <c r="Q76" s="268"/>
      <c r="BL76" s="266"/>
    </row>
    <row r="77" spans="1:65">
      <c r="A77" s="417"/>
      <c r="B77" s="303"/>
      <c r="C77" s="282"/>
      <c r="D77" s="268"/>
      <c r="E77" s="268"/>
      <c r="F77" s="293"/>
      <c r="G77" s="268"/>
      <c r="H77" s="268"/>
      <c r="I77" s="268"/>
      <c r="J77" s="268"/>
      <c r="K77" s="268"/>
      <c r="L77" s="268"/>
      <c r="M77" s="268"/>
      <c r="N77" s="268"/>
      <c r="O77" s="268"/>
      <c r="P77" s="418"/>
      <c r="Q77" s="268"/>
      <c r="BL77" s="266"/>
    </row>
    <row r="78" spans="1:65" ht="33">
      <c r="A78" s="417" t="s">
        <v>2186</v>
      </c>
      <c r="B78" s="329" t="s">
        <v>2184</v>
      </c>
      <c r="C78" s="336"/>
      <c r="D78" s="268"/>
      <c r="E78" s="268"/>
      <c r="F78" s="293"/>
      <c r="G78" s="268"/>
      <c r="H78" s="268"/>
      <c r="I78" s="268"/>
      <c r="J78" s="268"/>
      <c r="K78" s="268"/>
      <c r="L78" s="268"/>
      <c r="M78" s="268"/>
      <c r="N78" s="268"/>
      <c r="O78" s="268"/>
      <c r="P78" s="418"/>
      <c r="Q78" s="268"/>
      <c r="BL78" s="266"/>
    </row>
    <row r="79" spans="1:65">
      <c r="A79" s="417"/>
      <c r="B79" s="268"/>
      <c r="C79" s="268"/>
      <c r="D79" s="268"/>
      <c r="E79" s="268"/>
      <c r="F79" s="268"/>
      <c r="G79" s="268"/>
      <c r="H79" s="268"/>
      <c r="I79" s="268"/>
      <c r="J79" s="268"/>
      <c r="K79" s="268"/>
      <c r="L79" s="268"/>
      <c r="M79" s="268"/>
      <c r="N79" s="268"/>
      <c r="O79" s="268"/>
      <c r="P79" s="418"/>
      <c r="Q79" s="268"/>
    </row>
    <row r="80" spans="1:65" ht="124.5" customHeight="1">
      <c r="A80" s="417" t="s">
        <v>2187</v>
      </c>
      <c r="B80" s="329" t="s">
        <v>2252</v>
      </c>
      <c r="C80" s="349"/>
      <c r="D80" s="398" t="s">
        <v>2188</v>
      </c>
      <c r="E80" s="353" t="str">
        <f>IF(D71&gt;0,D71*C80,"תא זה יעודכן אוטומטית עם מילוי הטופס")</f>
        <v>תא זה יעודכן אוטומטית עם מילוי הטופס</v>
      </c>
      <c r="F80" s="300"/>
      <c r="G80" s="300"/>
      <c r="H80" s="268"/>
      <c r="I80" s="268"/>
      <c r="J80" s="268"/>
      <c r="K80" s="268"/>
      <c r="L80" s="268"/>
      <c r="M80" s="268"/>
      <c r="N80" s="268"/>
      <c r="O80" s="268"/>
      <c r="P80" s="418"/>
      <c r="Q80" s="268"/>
    </row>
    <row r="81" spans="1:17">
      <c r="A81" s="417"/>
      <c r="B81" s="284"/>
      <c r="C81" s="283"/>
      <c r="D81" s="300"/>
      <c r="E81" s="350"/>
      <c r="F81" s="300"/>
      <c r="G81" s="300"/>
      <c r="H81" s="268"/>
      <c r="I81" s="268"/>
      <c r="J81" s="268"/>
      <c r="K81" s="268"/>
      <c r="L81" s="268"/>
      <c r="M81" s="268"/>
      <c r="N81" s="268"/>
      <c r="O81" s="268"/>
      <c r="P81" s="418"/>
      <c r="Q81" s="268"/>
    </row>
    <row r="82" spans="1:17" ht="33" hidden="1" customHeight="1" outlineLevel="1">
      <c r="A82" s="417"/>
      <c r="B82" s="379" t="s">
        <v>2192</v>
      </c>
      <c r="C82" s="380"/>
      <c r="D82" s="300"/>
      <c r="E82" s="350"/>
      <c r="F82" s="300"/>
      <c r="G82" s="300"/>
      <c r="H82" s="268"/>
      <c r="I82" s="268"/>
      <c r="J82" s="268"/>
      <c r="K82" s="268"/>
      <c r="L82" s="268"/>
      <c r="M82" s="268"/>
      <c r="N82" s="268"/>
      <c r="O82" s="268"/>
      <c r="P82" s="418"/>
      <c r="Q82" s="268"/>
    </row>
    <row r="83" spans="1:17" collapsed="1">
      <c r="A83" s="417"/>
      <c r="B83" s="284"/>
      <c r="C83" s="283"/>
      <c r="D83" s="300"/>
      <c r="E83" s="350"/>
      <c r="F83" s="300"/>
      <c r="G83" s="300"/>
      <c r="H83" s="268"/>
      <c r="I83" s="268"/>
      <c r="J83" s="268"/>
      <c r="K83" s="268"/>
      <c r="L83" s="268"/>
      <c r="M83" s="268"/>
      <c r="N83" s="268"/>
      <c r="O83" s="268"/>
      <c r="P83" s="418"/>
      <c r="Q83" s="268"/>
    </row>
    <row r="84" spans="1:17" ht="25.5">
      <c r="A84" s="417"/>
      <c r="B84" s="287" t="s">
        <v>2250</v>
      </c>
      <c r="C84" s="268"/>
      <c r="D84" s="268"/>
      <c r="E84" s="268"/>
      <c r="F84" s="268"/>
      <c r="G84" s="268"/>
      <c r="H84" s="268"/>
      <c r="I84" s="268"/>
      <c r="J84" s="268"/>
      <c r="K84" s="268"/>
      <c r="L84" s="268"/>
      <c r="M84" s="268"/>
      <c r="N84" s="268"/>
      <c r="O84" s="268"/>
      <c r="P84" s="418"/>
    </row>
    <row r="85" spans="1:17">
      <c r="A85" s="417"/>
      <c r="B85" s="268"/>
      <c r="C85" s="268"/>
      <c r="D85" s="268"/>
      <c r="E85" s="268"/>
      <c r="F85" s="268"/>
      <c r="G85" s="268"/>
      <c r="H85" s="268"/>
      <c r="I85" s="268"/>
      <c r="J85" s="268"/>
      <c r="K85" s="268"/>
      <c r="L85" s="268"/>
      <c r="M85" s="268"/>
      <c r="N85" s="268"/>
      <c r="O85" s="268"/>
      <c r="P85" s="418"/>
    </row>
    <row r="86" spans="1:17" ht="66" customHeight="1">
      <c r="A86" s="417" t="s">
        <v>2239</v>
      </c>
      <c r="B86" s="436" t="s">
        <v>2240</v>
      </c>
      <c r="C86" s="459" t="str">
        <f>IF(SUM('אגירת אנרגיה'!O16:O55)&gt;0,(SUM('אגירת אנרגיה'!O16:O55)*D37/E80),"תא זה יעודכן אוטומטית עם מילוי סעיף 2.1")</f>
        <v>תא זה יעודכן אוטומטית עם מילוי סעיף 2.1</v>
      </c>
      <c r="D86" s="268"/>
      <c r="E86" s="268"/>
      <c r="F86" s="211"/>
      <c r="G86" s="268"/>
      <c r="H86" s="268"/>
      <c r="I86" s="268"/>
      <c r="J86" s="268"/>
      <c r="K86" s="268"/>
      <c r="L86" s="268"/>
      <c r="M86" s="268"/>
      <c r="N86" s="268"/>
      <c r="O86" s="268"/>
      <c r="P86" s="418"/>
    </row>
    <row r="87" spans="1:17" ht="72.95" customHeight="1">
      <c r="A87" s="417"/>
      <c r="B87" s="436" t="s">
        <v>2243</v>
      </c>
      <c r="C87" s="459" t="str">
        <f>IF(SUM('אגירת אנרגיה'!O16:O55)&gt;0,(SUM('אגירת אנרגיה'!O16:O55)/E80),"תא זה יעודכן אוטומטית עם מילוי סעיף 2.1")</f>
        <v>תא זה יעודכן אוטומטית עם מילוי סעיף 2.1</v>
      </c>
      <c r="D87" s="268"/>
      <c r="E87" s="268"/>
      <c r="F87" s="268"/>
      <c r="G87" s="268"/>
      <c r="H87" s="268"/>
      <c r="I87" s="268"/>
      <c r="J87" s="268"/>
      <c r="K87" s="268"/>
      <c r="L87" s="268"/>
      <c r="M87" s="268"/>
      <c r="N87" s="268"/>
      <c r="O87" s="268"/>
      <c r="P87" s="418"/>
    </row>
    <row r="88" spans="1:17" ht="66" customHeight="1">
      <c r="A88" s="417"/>
      <c r="B88" s="436" t="s">
        <v>2242</v>
      </c>
      <c r="C88" s="459" t="str">
        <f>IF(SUM('אגירת אנרגיה'!O16:O55)&gt;0,SUM('אגירת אנרגיה'!O16:O55)*D37,"תא זה יעודכן אוטומטית עם מילוי סעיף 2.1")</f>
        <v>תא זה יעודכן אוטומטית עם מילוי סעיף 2.1</v>
      </c>
      <c r="D88" s="268"/>
      <c r="E88" s="268"/>
      <c r="F88" s="268"/>
      <c r="G88" s="268"/>
      <c r="H88" s="268"/>
      <c r="I88" s="268"/>
      <c r="J88" s="268"/>
      <c r="K88" s="268"/>
      <c r="L88" s="268"/>
      <c r="M88" s="268"/>
      <c r="N88" s="268"/>
      <c r="O88" s="268"/>
      <c r="P88" s="418"/>
    </row>
    <row r="89" spans="1:17" ht="66" customHeight="1" thickBot="1">
      <c r="A89" s="433"/>
      <c r="B89" s="437" t="s">
        <v>2241</v>
      </c>
      <c r="C89" s="460" t="str">
        <f>IF(SUM('אגירת אנרגיה'!O16:O55)&gt;0,SUM('אגירת אנרגיה'!O16:O55),"תא זה יעודכן אוטומטית עם מילוי סעיף 2.1")</f>
        <v>תא זה יעודכן אוטומטית עם מילוי סעיף 2.1</v>
      </c>
      <c r="D89" s="434"/>
      <c r="E89" s="434"/>
      <c r="F89" s="434"/>
      <c r="G89" s="434"/>
      <c r="H89" s="434"/>
      <c r="I89" s="434"/>
      <c r="J89" s="434"/>
      <c r="K89" s="434"/>
      <c r="L89" s="434"/>
      <c r="M89" s="434"/>
      <c r="N89" s="434"/>
      <c r="O89" s="434"/>
      <c r="P89" s="435"/>
    </row>
  </sheetData>
  <sheetProtection algorithmName="SHA-512" hashValue="OkQ9sHMmPWwo0uswvmOh9tXuyUlPv4xVdUPcyEHX8bn+QqMe+gArfcPbRbTCwvZwG5IrPsaMts5w1r7d6pTcSw==" saltValue="v0ndn3WIMu2QhPbP565TKw==" spinCount="100000" sheet="1" insertRows="0" insertHyperlinks="0"/>
  <dataConsolidate/>
  <customSheetViews>
    <customSheetView guid="{2DAA1D84-496C-43B3-9B3D-F6443FDB70D2}" scale="90" hiddenRows="1" hiddenColumns="1" topLeftCell="A47">
      <selection activeCell="D50" sqref="D50"/>
      <pageMargins left="0.7" right="0.7" top="0.75" bottom="0.75" header="0.3" footer="0.3"/>
      <pageSetup orientation="portrait" r:id="rId1"/>
    </customSheetView>
    <customSheetView guid="{4795D392-B56F-435A-BCD0-DB99C7E0A0B0}" scale="90" hiddenRows="1" hiddenColumns="1" topLeftCell="A50">
      <selection activeCell="D60" sqref="D60:D61"/>
      <pageMargins left="0.7" right="0.7" top="0.75" bottom="0.75" header="0.3" footer="0.3"/>
      <pageSetup orientation="portrait" r:id="rId2"/>
    </customSheetView>
    <customSheetView guid="{5B70AD1C-C6FE-473F-9E8F-C80A6A15EADB}" scale="115" hiddenRows="1" hiddenColumns="1" topLeftCell="A22">
      <selection activeCell="B30" sqref="B30"/>
      <pageMargins left="0.7" right="0.7" top="0.75" bottom="0.75" header="0.3" footer="0.3"/>
      <pageSetup orientation="portrait" r:id="rId3"/>
    </customSheetView>
    <customSheetView guid="{ECD81B88-1474-43CC-96A3-8963B05913FB}" hiddenRows="1" hiddenColumns="1" topLeftCell="A70">
      <selection activeCell="B100" sqref="B100"/>
      <pageMargins left="0.7" right="0.7" top="0.75" bottom="0.75" header="0.3" footer="0.3"/>
      <pageSetup orientation="portrait" r:id="rId4"/>
    </customSheetView>
  </customSheetViews>
  <mergeCells count="6">
    <mergeCell ref="C31:E31"/>
    <mergeCell ref="A1:P1"/>
    <mergeCell ref="B21:B22"/>
    <mergeCell ref="F31:G31"/>
    <mergeCell ref="B40:B71"/>
    <mergeCell ref="E71:F71"/>
  </mergeCells>
  <conditionalFormatting sqref="A27:P89">
    <cfRule type="expression" dxfId="32" priority="31">
      <formula>$C$23=TRUE</formula>
    </cfRule>
  </conditionalFormatting>
  <conditionalFormatting sqref="H79:P79">
    <cfRule type="expression" dxfId="31" priority="5">
      <formula>$C$23=TRUE</formula>
    </cfRule>
  </conditionalFormatting>
  <conditionalFormatting sqref="C89">
    <cfRule type="expression" dxfId="30" priority="2">
      <formula>AND($C$89&lt;&gt;"תא זה יעודכן אוטומטית עם מילוי סעיף 2.1",$C$89&lt;50000)</formula>
    </cfRule>
  </conditionalFormatting>
  <conditionalFormatting sqref="D36">
    <cfRule type="expression" dxfId="29" priority="1">
      <formula>$D$36&lt;$D$35</formula>
    </cfRule>
  </conditionalFormatting>
  <dataValidations count="19">
    <dataValidation type="list" allowBlank="1" showInputMessage="1" showErrorMessage="1" sqref="E35:E36">
      <formula1>חודשים</formula1>
    </dataValidation>
    <dataValidation type="list" allowBlank="1" showInputMessage="1" showErrorMessage="1" sqref="D35:D36">
      <formula1>שנה</formula1>
    </dataValidation>
    <dataValidation type="custom" showErrorMessage="1" error="אנא הכנס דוא&quot;ל תקין" sqref="C12 J21:J22">
      <formula1>AND( FIND(".",C12), FIND("@",C12))</formula1>
    </dataValidation>
    <dataValidation type="textLength" showInputMessage="1" showErrorMessage="1" error="אנא הכנס כתובת למשלוח דואר" sqref="K21:K22">
      <formula1>1</formula1>
      <formula2>100</formula2>
    </dataValidation>
    <dataValidation type="textLength" showErrorMessage="1" error="אנא הכנס מספר טלפון תקין" sqref="C11 H21:I22">
      <formula1>9</formula1>
      <formula2>10</formula2>
    </dataValidation>
    <dataValidation type="list" allowBlank="1" showInputMessage="1" showErrorMessage="1" sqref="C29">
      <formula1>מגזר</formula1>
    </dataValidation>
    <dataValidation type="custom" operator="greaterThan" showInputMessage="1" showErrorMessage="1" error="אנא הכנס שם תקין" sqref="D21:E22">
      <formula1>ISTEXT(D21)</formula1>
    </dataValidation>
    <dataValidation type="decimal" operator="greaterThanOrEqual" allowBlank="1" showInputMessage="1" showErrorMessage="1" sqref="D42:D70">
      <formula1>0</formula1>
    </dataValidation>
    <dataValidation type="list" allowBlank="1" showInputMessage="1" showErrorMessage="1" sqref="C17">
      <formula1>שם_ישוב</formula1>
    </dataValidation>
    <dataValidation showInputMessage="1" showErrorMessage="1" sqref="C31:E31"/>
    <dataValidation type="list" allowBlank="1" showInputMessage="1" showErrorMessage="1" sqref="C74">
      <formula1>אסקו</formula1>
    </dataValidation>
    <dataValidation type="list" allowBlank="1" showInputMessage="1" showErrorMessage="1" sqref="C78">
      <formula1>מאשר</formula1>
    </dataValidation>
    <dataValidation type="list" allowBlank="1" showInputMessage="1" showErrorMessage="1" sqref="C14">
      <formula1>ענף</formula1>
    </dataValidation>
    <dataValidation type="list" operator="greaterThan" showErrorMessage="1" error="אנא בחר תפקיד" sqref="C21:C22">
      <formula1>תפקיד</formula1>
    </dataValidation>
    <dataValidation type="list" operator="greaterThan" showInputMessage="1" showErrorMessage="1" error="אנא הכנס שם תקין" sqref="G24:G26 G21:G22">
      <formula1>תואר</formula1>
    </dataValidation>
    <dataValidation type="textLength" operator="equal" showErrorMessage="1" error="אנא הכנס מספר ת.ז תקין" sqref="F21:F22">
      <formula1>9</formula1>
    </dataValidation>
    <dataValidation operator="greaterThan" showInputMessage="1" showErrorMessage="1" error="אנא הכנס שם תקין" sqref="G23"/>
    <dataValidation type="decimal" allowBlank="1" showInputMessage="1" showErrorMessage="1" sqref="C83 C81">
      <formula1>0.01</formula1>
      <formula2>0.2</formula2>
    </dataValidation>
    <dataValidation type="decimal" allowBlank="1" showInputMessage="1" showErrorMessage="1" sqref="C80">
      <formula1>0.01</formula1>
      <formula2>0.6</formula2>
    </dataValidation>
  </dataValidations>
  <pageMargins left="0.7" right="0.7" top="0.75" bottom="0.75" header="0.3" footer="0.3"/>
  <pageSetup orientation="portrait" r:id="rId5"/>
  <ignoredErrors>
    <ignoredError sqref="A19 A17:A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KV146"/>
  <sheetViews>
    <sheetView showGridLines="0" rightToLeft="1" zoomScale="60" zoomScaleNormal="60" workbookViewId="0">
      <selection activeCell="B52" sqref="B52:B55"/>
    </sheetView>
  </sheetViews>
  <sheetFormatPr defaultColWidth="9" defaultRowHeight="16.5" outlineLevelRow="1" outlineLevelCol="1"/>
  <cols>
    <col min="1" max="1" width="8" style="210" customWidth="1"/>
    <col min="2" max="2" width="50.25" style="210" customWidth="1"/>
    <col min="3" max="15" width="34.25" style="232" customWidth="1"/>
    <col min="16" max="17" width="34.25" style="210" customWidth="1"/>
    <col min="18" max="18" width="22.875" style="210" customWidth="1"/>
    <col min="19" max="19" width="33.75" style="210" hidden="1" customWidth="1" outlineLevel="1"/>
    <col min="20" max="23" width="33.75" style="232" hidden="1" customWidth="1" outlineLevel="1"/>
    <col min="24" max="24" width="29.5" style="232" customWidth="1" collapsed="1"/>
    <col min="25" max="25" width="18.125" style="232" customWidth="1"/>
    <col min="26" max="31" width="29.5" style="232" customWidth="1"/>
    <col min="32" max="32" width="10.5" style="232" customWidth="1"/>
    <col min="33" max="33" width="29.875" style="232" customWidth="1"/>
    <col min="34" max="34" width="14.5" style="232" customWidth="1"/>
    <col min="35" max="35" width="28.25" style="232" customWidth="1"/>
    <col min="36" max="36" width="20.5" style="232" customWidth="1"/>
    <col min="37" max="37" width="29.5" style="232" customWidth="1"/>
    <col min="38" max="38" width="20.75" style="232" customWidth="1"/>
    <col min="39" max="39" width="16.5" style="232" customWidth="1"/>
    <col min="40" max="40" width="15.5" style="232" customWidth="1"/>
    <col min="41" max="41" width="18.75" style="232" customWidth="1"/>
    <col min="42" max="42" width="20.875" style="232" customWidth="1"/>
    <col min="43" max="43" width="27.125" style="232" customWidth="1"/>
    <col min="44" max="44" width="27" style="232" customWidth="1"/>
    <col min="45" max="45" width="18.25" style="232" customWidth="1"/>
    <col min="46" max="46" width="23.5" style="232" customWidth="1"/>
    <col min="47" max="47" width="20.25" style="232" customWidth="1"/>
    <col min="48" max="48" width="20.125" style="232" customWidth="1"/>
    <col min="49" max="49" width="16.5" style="232" customWidth="1"/>
    <col min="50" max="50" width="24.875" style="232" customWidth="1"/>
    <col min="51" max="51" width="14.5" style="232" customWidth="1"/>
    <col min="52" max="52" width="28.75" style="232" customWidth="1"/>
    <col min="53" max="53" width="19.125" style="232" customWidth="1"/>
    <col min="54" max="54" width="20.875" style="232" customWidth="1"/>
    <col min="55" max="55" width="22.5" style="232" customWidth="1"/>
    <col min="56" max="56" width="25.875" style="232" customWidth="1"/>
    <col min="57" max="57" width="21.875" style="232" customWidth="1"/>
    <col min="58" max="58" width="25.125" style="232" customWidth="1"/>
    <col min="59" max="59" width="22" style="232" bestFit="1" customWidth="1"/>
    <col min="60" max="60" width="11.75" style="232" customWidth="1"/>
    <col min="61" max="61" width="27.5" style="232" customWidth="1"/>
    <col min="62" max="62" width="22.5" style="232" customWidth="1"/>
    <col min="63" max="63" width="26.25" style="232" customWidth="1"/>
    <col min="64" max="64" width="20.875" style="232" customWidth="1"/>
    <col min="65" max="66" width="26.5" style="232" customWidth="1"/>
    <col min="67" max="67" width="15.5" style="232" customWidth="1"/>
    <col min="68" max="68" width="11.25" style="232" customWidth="1"/>
    <col min="69" max="69" width="13.25" style="232" customWidth="1"/>
    <col min="70" max="70" width="11" style="232" customWidth="1"/>
    <col min="71" max="71" width="22" style="233" bestFit="1" customWidth="1"/>
    <col min="72" max="72" width="13.75" style="232" customWidth="1"/>
    <col min="73" max="73" width="26.5" style="232" customWidth="1"/>
    <col min="74" max="74" width="14.875" style="232" customWidth="1"/>
    <col min="75" max="75" width="13.75" style="232" customWidth="1"/>
    <col min="76" max="76" width="14.5" style="232" customWidth="1"/>
    <col min="77" max="77" width="17.75" style="232" customWidth="1"/>
    <col min="78" max="78" width="20.875" style="232" customWidth="1"/>
    <col min="79" max="79" width="12.125" style="232" customWidth="1"/>
    <col min="80" max="80" width="14.5" style="232" customWidth="1"/>
    <col min="81" max="81" width="20.5" style="232" customWidth="1"/>
    <col min="82" max="82" width="15.125" style="232" customWidth="1"/>
    <col min="83" max="83" width="22" style="232" bestFit="1" customWidth="1"/>
    <col min="84" max="84" width="13.5" style="232" customWidth="1"/>
    <col min="85" max="85" width="20" style="232" customWidth="1"/>
    <col min="86" max="86" width="12.25" style="232" customWidth="1"/>
    <col min="87" max="87" width="15.5" style="232" customWidth="1"/>
    <col min="88" max="88" width="26" style="232" customWidth="1"/>
    <col min="89" max="89" width="14.5" style="232" customWidth="1"/>
    <col min="90" max="90" width="20.875" style="232" customWidth="1"/>
    <col min="91" max="91" width="11.5" style="232" customWidth="1"/>
    <col min="92" max="92" width="20.125" style="232" bestFit="1" customWidth="1"/>
    <col min="93" max="93" width="9" style="232"/>
    <col min="94" max="94" width="11.75" style="232" bestFit="1" customWidth="1"/>
    <col min="95" max="95" width="22" style="232" bestFit="1" customWidth="1"/>
    <col min="96" max="98" width="9" style="232"/>
    <col min="99" max="99" width="13.5" style="232" customWidth="1"/>
    <col min="100" max="100" width="13.125" style="232" customWidth="1"/>
    <col min="101" max="101" width="10.5" style="232" customWidth="1"/>
    <col min="102" max="102" width="20.875" style="232" customWidth="1"/>
    <col min="103" max="103" width="9" style="232" customWidth="1"/>
    <col min="104" max="104" width="20.125" style="232" bestFit="1" customWidth="1"/>
    <col min="105" max="105" width="9" style="232"/>
    <col min="106" max="106" width="11.75" style="232" bestFit="1" customWidth="1"/>
    <col min="107" max="107" width="22" style="232" bestFit="1" customWidth="1"/>
    <col min="108" max="110" width="9" style="232"/>
    <col min="111" max="111" width="13.5" style="232" customWidth="1"/>
    <col min="112" max="112" width="13.125" style="232" customWidth="1"/>
    <col min="113" max="113" width="10.5" style="232" customWidth="1"/>
    <col min="114" max="114" width="20.875" style="232" customWidth="1"/>
    <col min="115" max="115" width="9" style="232" customWidth="1"/>
    <col min="116" max="116" width="20.125" style="232" bestFit="1" customWidth="1"/>
    <col min="117" max="117" width="9" style="232"/>
    <col min="118" max="118" width="11.75" style="232" bestFit="1" customWidth="1"/>
    <col min="119" max="119" width="22" style="232" bestFit="1" customWidth="1"/>
    <col min="120" max="122" width="9" style="232"/>
    <col min="123" max="123" width="13.5" style="232" customWidth="1"/>
    <col min="124" max="124" width="20.125" style="232" customWidth="1"/>
    <col min="125" max="125" width="10.5" style="232" customWidth="1"/>
    <col min="126" max="126" width="20.875" style="232" customWidth="1"/>
    <col min="127" max="127" width="9" style="232" customWidth="1"/>
    <col min="128" max="16384" width="9" style="232"/>
  </cols>
  <sheetData>
    <row r="1" spans="1:307" s="210" customFormat="1" ht="86.45" customHeight="1">
      <c r="A1" s="502" t="s">
        <v>2237</v>
      </c>
      <c r="B1" s="503"/>
      <c r="C1" s="503"/>
      <c r="D1" s="503"/>
      <c r="E1" s="503"/>
      <c r="F1" s="503"/>
      <c r="G1" s="503"/>
      <c r="H1" s="503"/>
      <c r="I1" s="503"/>
      <c r="J1" s="503"/>
      <c r="K1" s="503"/>
      <c r="L1" s="503"/>
      <c r="M1" s="503"/>
      <c r="N1" s="503"/>
      <c r="O1" s="503"/>
      <c r="P1" s="503"/>
      <c r="Q1" s="354"/>
      <c r="R1" s="354"/>
      <c r="S1" s="354"/>
      <c r="T1" s="354"/>
      <c r="U1" s="354"/>
      <c r="V1" s="364"/>
      <c r="W1" s="364"/>
      <c r="X1" s="365"/>
    </row>
    <row r="2" spans="1:307" s="210" customFormat="1" ht="43.5" customHeight="1">
      <c r="A2" s="316"/>
      <c r="B2" s="295" t="s">
        <v>2169</v>
      </c>
      <c r="C2" s="318"/>
      <c r="D2" s="217"/>
      <c r="E2" s="217"/>
      <c r="F2" s="217"/>
      <c r="G2" s="217"/>
      <c r="H2" s="217"/>
      <c r="I2" s="217"/>
      <c r="J2" s="217"/>
      <c r="K2" s="217"/>
      <c r="L2" s="217"/>
      <c r="M2" s="217"/>
      <c r="N2" s="217"/>
      <c r="O2" s="217"/>
      <c r="P2" s="217"/>
      <c r="Q2" s="217"/>
      <c r="R2" s="217"/>
      <c r="S2" s="217"/>
      <c r="T2" s="217"/>
      <c r="U2" s="217"/>
      <c r="V2" s="217"/>
      <c r="W2" s="217"/>
      <c r="X2" s="317"/>
    </row>
    <row r="3" spans="1:307" s="210" customFormat="1" ht="18.75" customHeight="1">
      <c r="A3" s="316"/>
      <c r="B3" s="307" t="s">
        <v>2197</v>
      </c>
      <c r="C3" s="318"/>
      <c r="D3" s="217"/>
      <c r="E3" s="217"/>
      <c r="F3" s="217"/>
      <c r="G3" s="217"/>
      <c r="H3" s="217"/>
      <c r="I3" s="217"/>
      <c r="J3" s="217"/>
      <c r="K3" s="217"/>
      <c r="L3" s="217"/>
      <c r="M3" s="217"/>
      <c r="N3" s="217"/>
      <c r="O3" s="217"/>
      <c r="P3" s="217"/>
      <c r="Q3" s="217"/>
      <c r="R3" s="217"/>
      <c r="S3" s="217"/>
      <c r="T3" s="217"/>
      <c r="U3" s="217"/>
      <c r="V3" s="217"/>
      <c r="W3" s="217"/>
      <c r="X3" s="317"/>
    </row>
    <row r="4" spans="1:307" s="210" customFormat="1" ht="18.75" customHeight="1">
      <c r="A4" s="316"/>
      <c r="B4" s="217" t="s">
        <v>147</v>
      </c>
      <c r="C4" s="318"/>
      <c r="D4" s="217"/>
      <c r="E4" s="217"/>
      <c r="F4" s="217"/>
      <c r="G4" s="217"/>
      <c r="H4" s="217"/>
      <c r="I4" s="217"/>
      <c r="J4" s="217"/>
      <c r="K4" s="217"/>
      <c r="L4" s="217"/>
      <c r="M4" s="217"/>
      <c r="N4" s="217"/>
      <c r="O4" s="217"/>
      <c r="P4" s="217"/>
      <c r="Q4" s="217"/>
      <c r="R4" s="217"/>
      <c r="S4" s="217"/>
      <c r="T4" s="217"/>
      <c r="U4" s="217"/>
      <c r="V4" s="217"/>
      <c r="W4" s="217"/>
      <c r="X4" s="317"/>
    </row>
    <row r="5" spans="1:307" s="210" customFormat="1">
      <c r="A5" s="319"/>
      <c r="B5" s="304" t="s">
        <v>24</v>
      </c>
      <c r="C5" s="217"/>
      <c r="D5" s="217"/>
      <c r="E5" s="217"/>
      <c r="F5" s="217"/>
      <c r="G5" s="217"/>
      <c r="H5" s="217"/>
      <c r="I5" s="217"/>
      <c r="J5" s="217"/>
      <c r="K5" s="217"/>
      <c r="L5" s="217"/>
      <c r="M5" s="217"/>
      <c r="N5" s="217"/>
      <c r="O5" s="217"/>
      <c r="P5" s="217"/>
      <c r="Q5" s="217"/>
      <c r="R5" s="217"/>
      <c r="S5" s="217"/>
      <c r="T5" s="217"/>
      <c r="U5" s="217"/>
      <c r="V5" s="217"/>
      <c r="W5" s="217"/>
      <c r="X5" s="317"/>
      <c r="BT5" s="305"/>
      <c r="BZ5" s="305"/>
      <c r="CA5" s="305"/>
      <c r="CB5" s="305"/>
      <c r="CC5" s="305"/>
      <c r="CD5" s="305"/>
      <c r="CE5" s="305"/>
      <c r="CF5" s="305"/>
      <c r="CL5" s="305"/>
      <c r="CM5" s="305"/>
      <c r="CN5" s="305"/>
      <c r="CO5" s="305"/>
      <c r="CP5" s="305"/>
      <c r="CQ5" s="305"/>
      <c r="CR5" s="305"/>
      <c r="CX5" s="305"/>
      <c r="CY5" s="305"/>
      <c r="CZ5" s="305"/>
      <c r="DA5" s="305"/>
      <c r="DB5" s="305"/>
      <c r="DC5" s="305"/>
      <c r="DD5" s="305"/>
      <c r="DJ5" s="305"/>
      <c r="DK5" s="305"/>
      <c r="DL5" s="305"/>
      <c r="DM5" s="305"/>
      <c r="DN5" s="305"/>
      <c r="DO5" s="305"/>
      <c r="DU5" s="305"/>
      <c r="DV5" s="305"/>
      <c r="DW5" s="305"/>
      <c r="DX5" s="305"/>
      <c r="DY5" s="305"/>
      <c r="DZ5" s="305"/>
      <c r="EA5" s="305"/>
      <c r="EB5" s="305"/>
      <c r="EC5" s="305"/>
      <c r="ED5" s="305"/>
      <c r="EE5" s="305"/>
      <c r="EF5" s="305"/>
      <c r="EG5" s="305"/>
      <c r="EH5" s="305"/>
      <c r="EI5" s="305"/>
      <c r="EJ5" s="305"/>
      <c r="EK5" s="305"/>
      <c r="EL5" s="305"/>
      <c r="EM5" s="305"/>
      <c r="EN5" s="305"/>
      <c r="EO5" s="305"/>
      <c r="EP5" s="305"/>
      <c r="EQ5" s="305"/>
      <c r="ER5" s="305"/>
      <c r="ES5" s="305"/>
      <c r="ET5" s="305"/>
      <c r="EU5" s="305"/>
      <c r="EV5" s="305"/>
      <c r="EW5" s="305"/>
      <c r="EX5" s="305"/>
      <c r="EY5" s="305"/>
      <c r="EZ5" s="305"/>
      <c r="FA5" s="305"/>
      <c r="FB5" s="305"/>
      <c r="FC5" s="305"/>
      <c r="FD5" s="305"/>
      <c r="FE5" s="305"/>
      <c r="FF5" s="305"/>
      <c r="FG5" s="305"/>
      <c r="FH5" s="305"/>
      <c r="FI5" s="305"/>
      <c r="FJ5" s="305"/>
      <c r="FK5" s="305"/>
      <c r="FL5" s="305"/>
      <c r="FM5" s="305"/>
      <c r="FN5" s="305"/>
      <c r="FO5" s="305"/>
      <c r="FP5" s="305"/>
      <c r="FQ5" s="305"/>
      <c r="FR5" s="305"/>
      <c r="FS5" s="305"/>
      <c r="FT5" s="305"/>
      <c r="FU5" s="305"/>
      <c r="FV5" s="305"/>
      <c r="FW5" s="305"/>
      <c r="FX5" s="305"/>
      <c r="FY5" s="305"/>
      <c r="FZ5" s="305"/>
      <c r="GA5" s="305"/>
      <c r="GB5" s="305"/>
      <c r="GC5" s="305"/>
      <c r="GD5" s="305"/>
      <c r="GE5" s="305"/>
      <c r="GF5" s="305"/>
      <c r="GG5" s="305"/>
      <c r="GH5" s="305"/>
      <c r="GI5" s="305"/>
      <c r="GJ5" s="305"/>
      <c r="GK5" s="305"/>
      <c r="GL5" s="305"/>
      <c r="GM5" s="305"/>
      <c r="GN5" s="305"/>
      <c r="GO5" s="305"/>
      <c r="GP5" s="305"/>
      <c r="GQ5" s="305"/>
      <c r="GR5" s="305"/>
      <c r="GS5" s="305"/>
      <c r="GT5" s="305"/>
      <c r="GU5" s="305"/>
      <c r="GV5" s="305"/>
      <c r="GW5" s="305"/>
      <c r="GX5" s="305"/>
      <c r="GY5" s="305"/>
      <c r="GZ5" s="305"/>
      <c r="HA5" s="305"/>
      <c r="HB5" s="305"/>
      <c r="HC5" s="305"/>
      <c r="HD5" s="305"/>
      <c r="HE5" s="305"/>
      <c r="HF5" s="305"/>
      <c r="HG5" s="305"/>
      <c r="HH5" s="305"/>
      <c r="HI5" s="305"/>
      <c r="HJ5" s="305"/>
      <c r="HK5" s="305"/>
      <c r="HL5" s="305"/>
      <c r="HM5" s="305"/>
      <c r="HN5" s="305"/>
      <c r="HO5" s="305"/>
      <c r="HP5" s="305"/>
      <c r="HQ5" s="305"/>
      <c r="HR5" s="305"/>
      <c r="HS5" s="305"/>
      <c r="HT5" s="305"/>
      <c r="HU5" s="305"/>
      <c r="HV5" s="305"/>
      <c r="HW5" s="305"/>
      <c r="HX5" s="305"/>
      <c r="HY5" s="305"/>
      <c r="HZ5" s="305"/>
      <c r="IA5" s="305"/>
      <c r="IB5" s="305"/>
      <c r="IC5" s="305"/>
      <c r="ID5" s="305"/>
      <c r="IE5" s="305"/>
      <c r="IF5" s="305"/>
      <c r="IG5" s="305"/>
      <c r="IH5" s="305"/>
      <c r="II5" s="305"/>
      <c r="IJ5" s="305"/>
      <c r="IK5" s="305"/>
      <c r="IL5" s="305"/>
      <c r="IM5" s="305"/>
      <c r="IN5" s="305"/>
      <c r="IO5" s="305"/>
      <c r="IP5" s="305"/>
      <c r="IQ5" s="305"/>
      <c r="IR5" s="305"/>
      <c r="IS5" s="305"/>
      <c r="IT5" s="305"/>
      <c r="IU5" s="305"/>
      <c r="IV5" s="305"/>
      <c r="IW5" s="305"/>
      <c r="IX5" s="305"/>
      <c r="IY5" s="305"/>
      <c r="IZ5" s="305"/>
      <c r="JA5" s="305"/>
      <c r="JB5" s="305"/>
      <c r="JC5" s="305"/>
      <c r="JD5" s="305"/>
      <c r="JE5" s="305"/>
      <c r="JF5" s="305"/>
      <c r="JG5" s="305"/>
      <c r="JH5" s="305"/>
      <c r="JI5" s="305"/>
      <c r="JJ5" s="305"/>
      <c r="JK5" s="305"/>
      <c r="JL5" s="305"/>
      <c r="JM5" s="305"/>
      <c r="JN5" s="305"/>
      <c r="JO5" s="305"/>
      <c r="JP5" s="305"/>
      <c r="JQ5" s="305"/>
      <c r="JR5" s="305"/>
      <c r="JS5" s="305"/>
      <c r="JT5" s="305"/>
      <c r="JU5" s="305"/>
      <c r="JV5" s="305"/>
      <c r="JW5" s="305"/>
      <c r="JX5" s="305"/>
      <c r="JY5" s="305"/>
      <c r="JZ5" s="305"/>
      <c r="KA5" s="305"/>
      <c r="KB5" s="305"/>
      <c r="KC5" s="305"/>
      <c r="KD5" s="305"/>
      <c r="KE5" s="305"/>
      <c r="KF5" s="305"/>
      <c r="KG5" s="305"/>
      <c r="KH5" s="305"/>
      <c r="KI5" s="305"/>
      <c r="KJ5" s="305"/>
      <c r="KK5" s="305"/>
      <c r="KL5" s="305"/>
      <c r="KM5" s="305"/>
      <c r="KN5" s="305"/>
      <c r="KO5" s="305"/>
      <c r="KP5" s="305"/>
      <c r="KQ5" s="305"/>
      <c r="KR5" s="305"/>
      <c r="KS5" s="305"/>
      <c r="KT5" s="305"/>
    </row>
    <row r="6" spans="1:307">
      <c r="A6" s="319"/>
      <c r="B6" s="306" t="s">
        <v>25</v>
      </c>
      <c r="C6" s="217"/>
      <c r="D6" s="320"/>
      <c r="E6" s="217"/>
      <c r="F6" s="217"/>
      <c r="G6" s="217"/>
      <c r="H6" s="217"/>
      <c r="I6" s="217"/>
      <c r="J6" s="217"/>
      <c r="K6" s="217"/>
      <c r="L6" s="217"/>
      <c r="M6" s="217"/>
      <c r="N6" s="217"/>
      <c r="O6" s="217"/>
      <c r="P6" s="217"/>
      <c r="Q6" s="217"/>
      <c r="R6" s="217"/>
      <c r="S6" s="217"/>
      <c r="T6" s="217"/>
      <c r="U6" s="217"/>
      <c r="V6" s="217"/>
      <c r="W6" s="217"/>
      <c r="X6" s="317"/>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305"/>
      <c r="BU6" s="210"/>
      <c r="BV6" s="210"/>
      <c r="BW6" s="210"/>
      <c r="BX6" s="210"/>
      <c r="BY6" s="210"/>
      <c r="BZ6" s="305"/>
      <c r="CA6" s="305"/>
      <c r="CB6" s="305"/>
      <c r="CC6" s="305"/>
      <c r="CD6" s="305"/>
      <c r="CE6" s="305"/>
      <c r="CF6" s="305"/>
      <c r="CG6" s="210"/>
      <c r="CH6" s="210"/>
      <c r="CI6" s="210"/>
      <c r="CJ6" s="210"/>
      <c r="CK6" s="210"/>
      <c r="CL6" s="305"/>
      <c r="CM6" s="305"/>
      <c r="CN6" s="305"/>
      <c r="CO6" s="305"/>
      <c r="CP6" s="305"/>
      <c r="CQ6" s="305"/>
      <c r="CR6" s="305"/>
      <c r="CS6" s="210"/>
      <c r="CT6" s="210"/>
      <c r="CU6" s="210"/>
      <c r="CV6" s="210"/>
      <c r="CW6" s="210"/>
      <c r="CX6" s="305"/>
      <c r="CY6" s="305"/>
      <c r="CZ6" s="305"/>
      <c r="DA6" s="305"/>
      <c r="DB6" s="305"/>
      <c r="DC6" s="305"/>
      <c r="DD6" s="305"/>
      <c r="DE6" s="210"/>
      <c r="DF6" s="210"/>
      <c r="DG6" s="210"/>
      <c r="DH6" s="210"/>
      <c r="DI6" s="210"/>
      <c r="DJ6" s="305"/>
      <c r="DK6" s="305"/>
      <c r="DL6" s="305"/>
      <c r="DM6" s="305"/>
      <c r="DN6" s="305"/>
      <c r="DO6" s="305"/>
      <c r="DP6" s="210"/>
      <c r="DQ6" s="210"/>
      <c r="DR6" s="210"/>
      <c r="DS6" s="210"/>
      <c r="DT6" s="210"/>
      <c r="DU6" s="305"/>
      <c r="DV6" s="305"/>
      <c r="DW6" s="305"/>
      <c r="DX6" s="305"/>
      <c r="DY6" s="305"/>
      <c r="DZ6" s="305"/>
      <c r="EA6" s="305"/>
      <c r="EB6" s="305"/>
      <c r="EC6" s="305"/>
      <c r="ED6" s="305"/>
      <c r="EE6" s="305"/>
      <c r="EF6" s="305"/>
      <c r="EG6" s="305"/>
      <c r="EH6" s="305"/>
      <c r="EI6" s="305"/>
      <c r="EJ6" s="305"/>
      <c r="EK6" s="305"/>
      <c r="EL6" s="305"/>
      <c r="EM6" s="305"/>
      <c r="EN6" s="305"/>
      <c r="EO6" s="305"/>
      <c r="EP6" s="305"/>
      <c r="EQ6" s="305"/>
      <c r="ER6" s="305"/>
      <c r="ES6" s="305"/>
      <c r="ET6" s="305"/>
      <c r="EU6" s="305"/>
      <c r="EV6" s="305"/>
      <c r="EW6" s="305"/>
      <c r="EX6" s="305"/>
      <c r="EY6" s="305"/>
      <c r="EZ6" s="305"/>
      <c r="FA6" s="305"/>
      <c r="FB6" s="305"/>
      <c r="FC6" s="305"/>
      <c r="FD6" s="305"/>
      <c r="FE6" s="305"/>
      <c r="FF6" s="305"/>
      <c r="FG6" s="305"/>
      <c r="FH6" s="305"/>
      <c r="FI6" s="305"/>
      <c r="FJ6" s="305"/>
      <c r="FK6" s="305"/>
      <c r="FL6" s="305"/>
      <c r="FM6" s="305"/>
      <c r="FN6" s="305"/>
      <c r="FO6" s="305"/>
      <c r="FP6" s="305"/>
      <c r="FQ6" s="305"/>
      <c r="FR6" s="305"/>
      <c r="FS6" s="305"/>
      <c r="FT6" s="305"/>
      <c r="FU6" s="305"/>
      <c r="FV6" s="305"/>
      <c r="FW6" s="305"/>
      <c r="FX6" s="305"/>
      <c r="FY6" s="305"/>
      <c r="FZ6" s="305"/>
      <c r="GA6" s="305"/>
      <c r="GB6" s="305"/>
      <c r="GC6" s="305"/>
      <c r="GD6" s="305"/>
      <c r="GE6" s="305"/>
      <c r="GF6" s="305"/>
      <c r="GG6" s="305"/>
      <c r="GH6" s="305"/>
      <c r="GI6" s="305"/>
      <c r="GJ6" s="305"/>
      <c r="GK6" s="305"/>
      <c r="GL6" s="305"/>
      <c r="GM6" s="305"/>
      <c r="GN6" s="305"/>
      <c r="GO6" s="305"/>
      <c r="GP6" s="305"/>
      <c r="GQ6" s="305"/>
      <c r="GR6" s="305"/>
      <c r="GS6" s="305"/>
      <c r="GT6" s="305"/>
      <c r="GU6" s="305"/>
      <c r="GV6" s="305"/>
      <c r="GW6" s="305"/>
      <c r="GX6" s="305"/>
      <c r="GY6" s="305"/>
      <c r="GZ6" s="305"/>
      <c r="HA6" s="305"/>
      <c r="HB6" s="305"/>
      <c r="HC6" s="305"/>
      <c r="HD6" s="305"/>
      <c r="HE6" s="305"/>
      <c r="HF6" s="305"/>
      <c r="HG6" s="305"/>
      <c r="HH6" s="305"/>
      <c r="HI6" s="305"/>
      <c r="HJ6" s="305"/>
      <c r="HK6" s="305"/>
      <c r="HL6" s="305"/>
      <c r="HM6" s="305"/>
      <c r="HN6" s="305"/>
      <c r="HO6" s="305"/>
      <c r="HP6" s="305"/>
      <c r="HQ6" s="305"/>
      <c r="HR6" s="305"/>
      <c r="HS6" s="305"/>
      <c r="HT6" s="305"/>
      <c r="HU6" s="305"/>
      <c r="HV6" s="305"/>
      <c r="HW6" s="305"/>
      <c r="HX6" s="305"/>
      <c r="HY6" s="305"/>
      <c r="HZ6" s="305"/>
      <c r="IA6" s="305"/>
      <c r="IB6" s="305"/>
      <c r="IC6" s="305"/>
      <c r="ID6" s="305"/>
      <c r="IE6" s="305"/>
      <c r="IF6" s="305"/>
      <c r="IG6" s="305"/>
      <c r="IH6" s="305"/>
      <c r="II6" s="305"/>
      <c r="IJ6" s="305"/>
      <c r="IK6" s="305"/>
      <c r="IL6" s="305"/>
      <c r="IM6" s="305"/>
      <c r="IN6" s="305"/>
      <c r="IO6" s="305"/>
      <c r="IP6" s="305"/>
      <c r="IQ6" s="305"/>
      <c r="IR6" s="305"/>
      <c r="IS6" s="305"/>
      <c r="IT6" s="305"/>
      <c r="IU6" s="305"/>
      <c r="IV6" s="305"/>
      <c r="IW6" s="305"/>
      <c r="IX6" s="305"/>
      <c r="IY6" s="305"/>
      <c r="IZ6" s="305"/>
      <c r="JA6" s="305"/>
      <c r="JB6" s="305"/>
      <c r="JC6" s="305"/>
      <c r="JD6" s="305"/>
      <c r="JE6" s="305"/>
      <c r="JF6" s="305"/>
      <c r="JG6" s="305"/>
      <c r="JH6" s="305"/>
      <c r="JI6" s="305"/>
      <c r="JJ6" s="305"/>
      <c r="JK6" s="305"/>
      <c r="JL6" s="305"/>
      <c r="JM6" s="305"/>
      <c r="JN6" s="305"/>
      <c r="JO6" s="305"/>
      <c r="JP6" s="305"/>
      <c r="JQ6" s="305"/>
      <c r="JR6" s="305"/>
      <c r="JS6" s="305"/>
      <c r="JT6" s="305"/>
      <c r="JU6" s="305"/>
      <c r="JV6" s="305"/>
      <c r="JW6" s="305"/>
      <c r="JX6" s="305"/>
      <c r="JY6" s="305"/>
      <c r="JZ6" s="305"/>
      <c r="KA6" s="305"/>
      <c r="KB6" s="305"/>
      <c r="KC6" s="305"/>
      <c r="KD6" s="305"/>
      <c r="KE6" s="305"/>
      <c r="KF6" s="305"/>
      <c r="KG6" s="305"/>
      <c r="KH6" s="305"/>
      <c r="KI6" s="305"/>
      <c r="KJ6" s="305"/>
      <c r="KK6" s="305"/>
      <c r="KL6" s="305"/>
      <c r="KM6" s="305"/>
      <c r="KN6" s="305"/>
      <c r="KO6" s="305"/>
      <c r="KP6" s="305"/>
      <c r="KQ6" s="305"/>
      <c r="KR6" s="305"/>
      <c r="KS6" s="305"/>
      <c r="KT6" s="305"/>
    </row>
    <row r="7" spans="1:307">
      <c r="A7" s="316"/>
      <c r="B7" s="217"/>
      <c r="C7" s="217"/>
      <c r="D7" s="217"/>
      <c r="E7" s="217"/>
      <c r="F7" s="217"/>
      <c r="G7" s="217"/>
      <c r="H7" s="217"/>
      <c r="I7" s="217"/>
      <c r="J7" s="217"/>
      <c r="K7" s="217"/>
      <c r="L7" s="217"/>
      <c r="M7" s="217"/>
      <c r="N7" s="217"/>
      <c r="O7" s="217"/>
      <c r="P7" s="217"/>
      <c r="Q7" s="217"/>
      <c r="R7" s="217"/>
      <c r="S7" s="217"/>
      <c r="T7" s="217"/>
      <c r="U7" s="217"/>
      <c r="V7" s="217"/>
      <c r="W7" s="217"/>
      <c r="X7" s="317"/>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c r="HV7" s="210"/>
      <c r="HW7" s="210"/>
      <c r="HX7" s="210"/>
      <c r="HY7" s="210"/>
      <c r="HZ7" s="210"/>
      <c r="IA7" s="210"/>
      <c r="IB7" s="210"/>
      <c r="IC7" s="210"/>
      <c r="ID7" s="210"/>
      <c r="IE7" s="210"/>
      <c r="IF7" s="210"/>
      <c r="IG7" s="210"/>
      <c r="IH7" s="210"/>
      <c r="II7" s="210"/>
      <c r="IJ7" s="210"/>
      <c r="IK7" s="210"/>
      <c r="IL7" s="210"/>
      <c r="IM7" s="210"/>
      <c r="IN7" s="210"/>
      <c r="IO7" s="210"/>
      <c r="IP7" s="210"/>
      <c r="IQ7" s="210"/>
      <c r="IR7" s="210"/>
      <c r="IS7" s="210"/>
      <c r="IT7" s="210"/>
      <c r="IU7" s="210"/>
      <c r="IV7" s="210"/>
      <c r="IW7" s="210"/>
      <c r="IX7" s="210"/>
      <c r="IY7" s="210"/>
      <c r="IZ7" s="210"/>
      <c r="JA7" s="210"/>
      <c r="JB7" s="210"/>
      <c r="JC7" s="210"/>
      <c r="JD7" s="210"/>
      <c r="JE7" s="210"/>
      <c r="JF7" s="210"/>
      <c r="JG7" s="210"/>
      <c r="JH7" s="210"/>
      <c r="JI7" s="210"/>
      <c r="JJ7" s="210"/>
      <c r="JK7" s="210"/>
      <c r="JL7" s="210"/>
      <c r="JM7" s="210"/>
      <c r="JN7" s="210"/>
      <c r="JO7" s="210"/>
      <c r="JP7" s="210"/>
      <c r="JQ7" s="210"/>
      <c r="JR7" s="210"/>
      <c r="JS7" s="210"/>
      <c r="JT7" s="210"/>
      <c r="JU7" s="210"/>
      <c r="JV7" s="210"/>
      <c r="JW7" s="210"/>
      <c r="JX7" s="210"/>
      <c r="JY7" s="210"/>
      <c r="JZ7" s="210"/>
      <c r="KA7" s="210"/>
      <c r="KB7" s="210"/>
      <c r="KC7" s="210"/>
      <c r="KD7" s="210"/>
      <c r="KE7" s="210"/>
      <c r="KF7" s="210"/>
      <c r="KG7" s="210"/>
      <c r="KH7" s="210"/>
      <c r="KI7" s="210"/>
      <c r="KJ7" s="210"/>
      <c r="KK7" s="210"/>
      <c r="KL7" s="210"/>
      <c r="KM7" s="210"/>
      <c r="KN7" s="210"/>
      <c r="KO7" s="210"/>
      <c r="KP7" s="210"/>
      <c r="KQ7" s="210"/>
      <c r="KR7" s="210"/>
      <c r="KS7" s="210"/>
      <c r="KT7" s="210"/>
      <c r="KU7" s="210"/>
    </row>
    <row r="8" spans="1:307" s="217" customFormat="1" ht="25.5">
      <c r="A8" s="415">
        <v>2.1</v>
      </c>
      <c r="B8" s="315" t="s">
        <v>2219</v>
      </c>
      <c r="C8" s="215"/>
      <c r="D8" s="215"/>
      <c r="E8" s="215"/>
      <c r="F8" s="215"/>
      <c r="G8" s="215"/>
      <c r="H8" s="215"/>
      <c r="I8" s="215"/>
      <c r="J8" s="215"/>
      <c r="K8" s="215"/>
      <c r="L8" s="215"/>
      <c r="M8" s="215"/>
      <c r="N8" s="215"/>
      <c r="O8" s="215"/>
      <c r="P8" s="215"/>
      <c r="Q8" s="215"/>
      <c r="R8" s="215"/>
      <c r="S8" s="215"/>
      <c r="T8" s="215"/>
      <c r="U8" s="215"/>
      <c r="V8" s="215"/>
      <c r="W8" s="215"/>
      <c r="X8" s="249"/>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c r="HV8" s="215"/>
      <c r="HW8" s="215"/>
      <c r="HX8" s="215"/>
      <c r="HY8" s="215"/>
      <c r="HZ8" s="215"/>
      <c r="IA8" s="215"/>
      <c r="IB8" s="215"/>
      <c r="IC8" s="215"/>
      <c r="ID8" s="215"/>
      <c r="IE8" s="215"/>
      <c r="IF8" s="215"/>
      <c r="IG8" s="215"/>
      <c r="IH8" s="215"/>
      <c r="II8" s="215"/>
      <c r="IJ8" s="215"/>
      <c r="IK8" s="215"/>
      <c r="IL8" s="215"/>
      <c r="IM8" s="215"/>
      <c r="IN8" s="215"/>
      <c r="IO8" s="215"/>
      <c r="IP8" s="215"/>
      <c r="IQ8" s="215"/>
      <c r="IR8" s="215"/>
      <c r="IS8" s="215"/>
      <c r="IT8" s="215"/>
      <c r="IU8" s="215"/>
      <c r="IV8" s="215"/>
      <c r="IW8" s="215"/>
      <c r="IX8" s="215"/>
      <c r="IY8" s="215"/>
      <c r="IZ8" s="215"/>
      <c r="JA8" s="215"/>
      <c r="JB8" s="215"/>
      <c r="JC8" s="215"/>
      <c r="JD8" s="215"/>
      <c r="JE8" s="215"/>
      <c r="JF8" s="215"/>
      <c r="JG8" s="215"/>
      <c r="JH8" s="215"/>
      <c r="JI8" s="215"/>
      <c r="JJ8" s="215"/>
      <c r="JK8" s="215"/>
      <c r="JL8" s="215"/>
      <c r="JM8" s="215"/>
      <c r="JN8" s="215"/>
      <c r="JO8" s="215"/>
      <c r="JP8" s="215"/>
      <c r="JQ8" s="215"/>
      <c r="JR8" s="215"/>
      <c r="JS8" s="215"/>
      <c r="JT8" s="215"/>
      <c r="JU8" s="215"/>
      <c r="JV8" s="215"/>
      <c r="JW8" s="215"/>
      <c r="JX8" s="215"/>
      <c r="JY8" s="215"/>
      <c r="JZ8" s="215"/>
      <c r="KA8" s="215"/>
      <c r="KB8" s="215"/>
      <c r="KC8" s="215"/>
      <c r="KD8" s="215"/>
      <c r="KE8" s="215"/>
      <c r="KF8" s="215"/>
      <c r="KG8" s="215"/>
      <c r="KH8" s="215"/>
      <c r="KI8" s="215"/>
      <c r="KJ8" s="215"/>
      <c r="KK8" s="215"/>
      <c r="KL8" s="215"/>
      <c r="KM8" s="215"/>
      <c r="KN8" s="215"/>
      <c r="KO8" s="215"/>
      <c r="KP8" s="215"/>
      <c r="KQ8" s="215"/>
      <c r="KR8" s="215"/>
      <c r="KS8" s="215"/>
      <c r="KT8" s="215"/>
      <c r="KU8" s="215"/>
    </row>
    <row r="9" spans="1:307" s="217" customFormat="1" ht="20.25">
      <c r="A9" s="316"/>
      <c r="B9" s="351" t="s">
        <v>2195</v>
      </c>
      <c r="C9" s="215"/>
      <c r="D9" s="215"/>
      <c r="E9" s="215"/>
      <c r="F9" s="215"/>
      <c r="G9" s="215"/>
      <c r="H9" s="215"/>
      <c r="I9" s="215"/>
      <c r="J9" s="215"/>
      <c r="K9" s="215"/>
      <c r="L9" s="215"/>
      <c r="M9" s="215"/>
      <c r="N9" s="215"/>
      <c r="O9" s="215"/>
      <c r="P9" s="215"/>
      <c r="Q9" s="215"/>
      <c r="R9" s="215"/>
      <c r="S9" s="215"/>
      <c r="T9" s="215"/>
      <c r="U9" s="215"/>
      <c r="V9" s="215"/>
      <c r="W9" s="215"/>
      <c r="X9" s="249"/>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c r="HF9" s="215"/>
      <c r="HG9" s="215"/>
      <c r="HH9" s="215"/>
      <c r="HI9" s="215"/>
      <c r="HJ9" s="215"/>
      <c r="HK9" s="215"/>
      <c r="HL9" s="215"/>
      <c r="HM9" s="215"/>
      <c r="HN9" s="215"/>
      <c r="HO9" s="215"/>
      <c r="HP9" s="215"/>
      <c r="HQ9" s="215"/>
      <c r="HR9" s="215"/>
      <c r="HS9" s="215"/>
      <c r="HT9" s="215"/>
      <c r="HU9" s="215"/>
      <c r="HV9" s="215"/>
      <c r="HW9" s="215"/>
      <c r="HX9" s="215"/>
      <c r="HY9" s="215"/>
      <c r="HZ9" s="215"/>
      <c r="IA9" s="215"/>
      <c r="IB9" s="215"/>
      <c r="IC9" s="215"/>
      <c r="ID9" s="215"/>
      <c r="IE9" s="215"/>
      <c r="IF9" s="215"/>
      <c r="IG9" s="215"/>
      <c r="IH9" s="215"/>
      <c r="II9" s="215"/>
      <c r="IJ9" s="215"/>
      <c r="IK9" s="215"/>
      <c r="IL9" s="215"/>
      <c r="IM9" s="215"/>
      <c r="IN9" s="215"/>
      <c r="IO9" s="215"/>
      <c r="IP9" s="215"/>
      <c r="IQ9" s="215"/>
      <c r="IR9" s="215"/>
      <c r="IS9" s="215"/>
      <c r="IT9" s="215"/>
      <c r="IU9" s="215"/>
      <c r="IV9" s="215"/>
      <c r="IW9" s="215"/>
      <c r="IX9" s="215"/>
      <c r="IY9" s="215"/>
      <c r="IZ9" s="215"/>
      <c r="JA9" s="215"/>
      <c r="JB9" s="215"/>
      <c r="JC9" s="215"/>
      <c r="JD9" s="215"/>
      <c r="JE9" s="215"/>
      <c r="JF9" s="215"/>
      <c r="JG9" s="215"/>
      <c r="JH9" s="215"/>
      <c r="JI9" s="215"/>
      <c r="JJ9" s="215"/>
      <c r="JK9" s="215"/>
      <c r="JL9" s="215"/>
      <c r="JM9" s="215"/>
      <c r="JN9" s="215"/>
      <c r="JO9" s="215"/>
      <c r="JP9" s="215"/>
      <c r="JQ9" s="215"/>
      <c r="JR9" s="215"/>
      <c r="JS9" s="215"/>
      <c r="JT9" s="215"/>
      <c r="JU9" s="215"/>
      <c r="JV9" s="215"/>
      <c r="JW9" s="215"/>
      <c r="JX9" s="215"/>
      <c r="JY9" s="215"/>
      <c r="JZ9" s="215"/>
      <c r="KA9" s="215"/>
      <c r="KB9" s="215"/>
      <c r="KC9" s="215"/>
      <c r="KD9" s="215"/>
      <c r="KE9" s="215"/>
      <c r="KF9" s="215"/>
      <c r="KG9" s="215"/>
      <c r="KH9" s="215"/>
      <c r="KI9" s="215"/>
      <c r="KJ9" s="215"/>
      <c r="KK9" s="215"/>
      <c r="KL9" s="215"/>
      <c r="KM9" s="215"/>
      <c r="KN9" s="215"/>
      <c r="KO9" s="215"/>
      <c r="KP9" s="215"/>
      <c r="KQ9" s="215"/>
      <c r="KR9" s="215"/>
      <c r="KS9" s="215"/>
      <c r="KT9" s="215"/>
      <c r="KU9" s="215"/>
    </row>
    <row r="10" spans="1:307" s="217" customFormat="1">
      <c r="A10" s="352"/>
      <c r="C10" s="308"/>
      <c r="D10" s="308"/>
      <c r="E10" s="308"/>
      <c r="H10" s="311"/>
      <c r="I10" s="312"/>
      <c r="J10" s="312"/>
      <c r="K10" s="312"/>
      <c r="L10" s="312"/>
      <c r="M10" s="312"/>
      <c r="N10" s="312"/>
      <c r="O10" s="312"/>
      <c r="P10" s="312"/>
      <c r="Q10" s="312"/>
      <c r="R10" s="312"/>
      <c r="X10" s="317"/>
      <c r="Y10" s="210"/>
      <c r="Z10" s="210"/>
      <c r="AA10" s="210"/>
      <c r="AB10" s="210"/>
      <c r="AC10" s="210"/>
      <c r="AD10" s="309"/>
      <c r="AE10" s="210"/>
      <c r="AF10" s="210"/>
      <c r="AG10" s="210"/>
      <c r="AH10" s="210"/>
      <c r="AI10" s="210"/>
      <c r="AJ10" s="210"/>
      <c r="AK10" s="210"/>
      <c r="AL10" s="210"/>
      <c r="AM10" s="210"/>
      <c r="AN10" s="210"/>
      <c r="AO10" s="210"/>
      <c r="AP10" s="309"/>
      <c r="AQ10" s="210"/>
      <c r="AR10" s="210"/>
      <c r="AS10" s="210"/>
      <c r="AT10" s="210"/>
      <c r="AU10" s="210"/>
      <c r="AV10" s="210"/>
      <c r="AW10" s="210"/>
      <c r="AX10" s="210"/>
      <c r="AY10" s="210"/>
      <c r="AZ10" s="210"/>
      <c r="BA10" s="210"/>
      <c r="BB10" s="309"/>
      <c r="BC10" s="210"/>
      <c r="BD10" s="210"/>
      <c r="BE10" s="210"/>
      <c r="BF10" s="210"/>
      <c r="BG10" s="210"/>
      <c r="BH10" s="210"/>
      <c r="BI10" s="210"/>
      <c r="BJ10" s="210"/>
      <c r="BK10" s="210"/>
      <c r="BL10" s="210"/>
      <c r="BM10" s="210"/>
      <c r="BN10" s="309"/>
      <c r="BO10" s="210"/>
      <c r="BP10" s="210"/>
      <c r="BQ10" s="210"/>
      <c r="BR10" s="210"/>
      <c r="BS10" s="210"/>
      <c r="BT10" s="210"/>
      <c r="BU10" s="210"/>
      <c r="BV10" s="210"/>
      <c r="BW10" s="210"/>
      <c r="BX10" s="210"/>
      <c r="BY10" s="210"/>
      <c r="BZ10" s="309"/>
      <c r="CA10" s="210"/>
      <c r="CB10" s="210"/>
      <c r="CC10" s="210"/>
      <c r="CD10" s="210"/>
      <c r="CE10" s="210"/>
      <c r="CF10" s="210"/>
      <c r="CG10" s="210"/>
      <c r="CH10" s="210"/>
      <c r="CI10" s="210"/>
      <c r="CJ10" s="210"/>
      <c r="CK10" s="210"/>
      <c r="CL10" s="309"/>
      <c r="CM10" s="210"/>
      <c r="CN10" s="210"/>
      <c r="CO10" s="210"/>
      <c r="CP10" s="210"/>
      <c r="CQ10" s="210"/>
      <c r="CR10" s="210"/>
      <c r="CS10" s="210"/>
      <c r="CT10" s="210"/>
      <c r="CU10" s="210"/>
      <c r="CV10" s="210"/>
      <c r="CW10" s="210"/>
      <c r="CX10" s="309"/>
      <c r="CY10" s="210"/>
      <c r="CZ10" s="210"/>
      <c r="DA10" s="210"/>
      <c r="DB10" s="210"/>
      <c r="DC10" s="210"/>
      <c r="DD10" s="210"/>
      <c r="DE10" s="210"/>
      <c r="DF10" s="210"/>
      <c r="DG10" s="210"/>
      <c r="DH10" s="210"/>
      <c r="DI10" s="210"/>
      <c r="DJ10" s="309"/>
      <c r="DK10" s="210"/>
      <c r="DL10" s="210"/>
      <c r="DM10" s="210"/>
      <c r="DN10" s="210"/>
      <c r="DO10" s="210"/>
      <c r="DP10" s="210"/>
      <c r="DQ10" s="210"/>
      <c r="DR10" s="210"/>
      <c r="DS10" s="210"/>
      <c r="DT10" s="210"/>
      <c r="DU10" s="210"/>
      <c r="DV10" s="210"/>
      <c r="DW10" s="210"/>
      <c r="DX10" s="210"/>
      <c r="DY10" s="210"/>
      <c r="DZ10" s="210"/>
      <c r="EA10" s="309"/>
    </row>
    <row r="11" spans="1:307" s="217" customFormat="1" ht="198">
      <c r="A11" s="397"/>
      <c r="B11" s="394" t="s">
        <v>2209</v>
      </c>
      <c r="C11" s="388" t="s">
        <v>2191</v>
      </c>
      <c r="D11" s="372" t="s">
        <v>2206</v>
      </c>
      <c r="E11" s="372" t="s">
        <v>2203</v>
      </c>
      <c r="F11" s="372" t="s">
        <v>2201</v>
      </c>
      <c r="G11" s="372" t="s">
        <v>2253</v>
      </c>
      <c r="H11" s="372" t="s">
        <v>2200</v>
      </c>
      <c r="I11" s="372" t="s">
        <v>2202</v>
      </c>
      <c r="J11" s="372" t="s">
        <v>2207</v>
      </c>
      <c r="K11" s="372" t="s">
        <v>2204</v>
      </c>
      <c r="L11" s="372" t="s">
        <v>2225</v>
      </c>
      <c r="M11" s="372" t="s">
        <v>2205</v>
      </c>
      <c r="N11" s="372" t="s">
        <v>2226</v>
      </c>
      <c r="O11" s="388" t="s">
        <v>2246</v>
      </c>
      <c r="P11" s="388" t="s">
        <v>2199</v>
      </c>
      <c r="Q11" s="390" t="s">
        <v>2194</v>
      </c>
      <c r="X11" s="317"/>
      <c r="Y11" s="210"/>
      <c r="Z11" s="210"/>
      <c r="AA11" s="210"/>
      <c r="AB11" s="210"/>
      <c r="AC11" s="210"/>
      <c r="AD11" s="210"/>
      <c r="AE11" s="210"/>
      <c r="AF11" s="210"/>
      <c r="AG11" s="210"/>
      <c r="AH11" s="210"/>
      <c r="AI11" s="210"/>
      <c r="AJ11" s="210"/>
      <c r="AK11" s="309"/>
      <c r="AL11" s="210"/>
      <c r="AM11" s="210"/>
      <c r="AN11" s="210"/>
      <c r="AO11" s="210"/>
      <c r="AP11" s="210"/>
      <c r="AQ11" s="210"/>
      <c r="AR11" s="210"/>
      <c r="AS11" s="210"/>
      <c r="AT11" s="210"/>
      <c r="AU11" s="210"/>
      <c r="AV11" s="210"/>
      <c r="AW11" s="309"/>
      <c r="AX11" s="210"/>
      <c r="AY11" s="210"/>
      <c r="AZ11" s="210"/>
      <c r="BA11" s="210"/>
      <c r="BB11" s="210"/>
      <c r="BC11" s="210"/>
      <c r="BD11" s="210"/>
      <c r="BE11" s="210"/>
      <c r="BF11" s="210"/>
      <c r="BG11" s="210"/>
      <c r="BH11" s="210"/>
      <c r="BI11" s="309"/>
      <c r="BJ11" s="210"/>
      <c r="BK11" s="210"/>
      <c r="BL11" s="210"/>
      <c r="BM11" s="210"/>
      <c r="BN11" s="210"/>
      <c r="BO11" s="210"/>
      <c r="BP11" s="210"/>
      <c r="BQ11" s="210"/>
      <c r="BR11" s="210"/>
      <c r="BS11" s="210"/>
      <c r="BT11" s="210"/>
      <c r="BU11" s="309"/>
      <c r="BV11" s="210"/>
      <c r="BW11" s="210"/>
      <c r="BX11" s="210"/>
      <c r="BY11" s="210"/>
      <c r="BZ11" s="210"/>
      <c r="CA11" s="210"/>
      <c r="CB11" s="210"/>
      <c r="CC11" s="210"/>
      <c r="CD11" s="210"/>
      <c r="CE11" s="210"/>
      <c r="CF11" s="210"/>
      <c r="CG11" s="309"/>
      <c r="CH11" s="210"/>
      <c r="CI11" s="210"/>
      <c r="CJ11" s="210"/>
      <c r="CK11" s="210"/>
      <c r="CL11" s="210"/>
      <c r="CM11" s="210"/>
      <c r="CN11" s="210"/>
      <c r="CO11" s="210"/>
      <c r="CP11" s="210"/>
      <c r="CQ11" s="210"/>
      <c r="CR11" s="210"/>
      <c r="CS11" s="309"/>
      <c r="CT11" s="210"/>
      <c r="CU11" s="210"/>
      <c r="CV11" s="210"/>
      <c r="CW11" s="210"/>
      <c r="CX11" s="210"/>
      <c r="CY11" s="210"/>
      <c r="CZ11" s="210"/>
      <c r="DA11" s="210"/>
      <c r="DB11" s="210"/>
      <c r="DC11" s="210"/>
      <c r="DD11" s="210"/>
      <c r="DE11" s="309"/>
      <c r="DF11" s="210"/>
      <c r="DG11" s="210"/>
      <c r="DH11" s="210"/>
      <c r="DI11" s="210"/>
      <c r="DJ11" s="210"/>
      <c r="DK11" s="210"/>
      <c r="DL11" s="210"/>
      <c r="DM11" s="210"/>
      <c r="DN11" s="210"/>
      <c r="DO11" s="210"/>
      <c r="DP11" s="210"/>
      <c r="DQ11" s="210"/>
      <c r="DR11" s="210"/>
      <c r="DS11" s="210"/>
      <c r="DT11" s="210"/>
      <c r="DU11" s="210"/>
      <c r="DV11" s="309"/>
    </row>
    <row r="12" spans="1:307" s="217" customFormat="1">
      <c r="A12" s="397"/>
      <c r="B12" s="504" t="s">
        <v>2210</v>
      </c>
      <c r="C12" s="491" t="s">
        <v>2220</v>
      </c>
      <c r="D12" s="507" t="s">
        <v>2214</v>
      </c>
      <c r="E12" s="507" t="s">
        <v>19</v>
      </c>
      <c r="F12" s="507">
        <v>500</v>
      </c>
      <c r="G12" s="495"/>
      <c r="H12" s="495">
        <v>2000</v>
      </c>
      <c r="I12" s="495">
        <v>500</v>
      </c>
      <c r="J12" s="495">
        <v>4</v>
      </c>
      <c r="K12" s="510">
        <v>0.94</v>
      </c>
      <c r="L12" s="392">
        <v>2000</v>
      </c>
      <c r="M12" s="392">
        <v>80</v>
      </c>
      <c r="N12" s="513">
        <f>SUMPRODUCT(M12:M15,L12:L15)</f>
        <v>255000</v>
      </c>
      <c r="O12" s="494">
        <v>150000</v>
      </c>
      <c r="P12" s="491" t="s">
        <v>2208</v>
      </c>
      <c r="Q12" s="491" t="s">
        <v>2218</v>
      </c>
      <c r="X12" s="317"/>
      <c r="Y12" s="210"/>
      <c r="Z12" s="210"/>
      <c r="AA12" s="210"/>
      <c r="AB12" s="210"/>
      <c r="AC12" s="210"/>
      <c r="AD12" s="210"/>
      <c r="AE12" s="210"/>
      <c r="AF12" s="210"/>
      <c r="AG12" s="210"/>
      <c r="AH12" s="210"/>
      <c r="AI12" s="210"/>
      <c r="AJ12" s="210"/>
      <c r="AK12" s="309"/>
      <c r="AL12" s="210"/>
      <c r="AM12" s="210"/>
      <c r="AN12" s="210"/>
      <c r="AO12" s="210"/>
      <c r="AP12" s="210"/>
      <c r="AQ12" s="210"/>
      <c r="AR12" s="210"/>
      <c r="AS12" s="210"/>
      <c r="AT12" s="210"/>
      <c r="AU12" s="210"/>
      <c r="AV12" s="210"/>
      <c r="AW12" s="309"/>
      <c r="AX12" s="210"/>
      <c r="AY12" s="210"/>
      <c r="AZ12" s="210"/>
      <c r="BA12" s="210"/>
      <c r="BB12" s="210"/>
      <c r="BC12" s="210"/>
      <c r="BD12" s="210"/>
      <c r="BE12" s="210"/>
      <c r="BF12" s="210"/>
      <c r="BG12" s="210"/>
      <c r="BH12" s="210"/>
      <c r="BI12" s="309"/>
      <c r="BJ12" s="210"/>
      <c r="BK12" s="210"/>
      <c r="BL12" s="210"/>
      <c r="BM12" s="210"/>
      <c r="BN12" s="210"/>
      <c r="BO12" s="210"/>
      <c r="BP12" s="210"/>
      <c r="BQ12" s="210"/>
      <c r="BR12" s="210"/>
      <c r="BS12" s="210"/>
      <c r="BT12" s="210"/>
      <c r="BU12" s="309"/>
      <c r="BV12" s="210"/>
      <c r="BW12" s="210"/>
      <c r="BX12" s="210"/>
      <c r="BY12" s="210"/>
      <c r="BZ12" s="210"/>
      <c r="CA12" s="210"/>
      <c r="CB12" s="210"/>
      <c r="CC12" s="210"/>
      <c r="CD12" s="210"/>
      <c r="CE12" s="210"/>
      <c r="CF12" s="210"/>
      <c r="CG12" s="309"/>
      <c r="CH12" s="210"/>
      <c r="CI12" s="210"/>
      <c r="CJ12" s="210"/>
      <c r="CK12" s="210"/>
      <c r="CL12" s="210"/>
      <c r="CM12" s="210"/>
      <c r="CN12" s="210"/>
      <c r="CO12" s="210"/>
      <c r="CP12" s="210"/>
      <c r="CQ12" s="210"/>
      <c r="CR12" s="210"/>
      <c r="CS12" s="309"/>
      <c r="CT12" s="210"/>
      <c r="CU12" s="210"/>
      <c r="CV12" s="210"/>
      <c r="CW12" s="210"/>
      <c r="CX12" s="210"/>
      <c r="CY12" s="210"/>
      <c r="CZ12" s="210"/>
      <c r="DA12" s="210"/>
      <c r="DB12" s="210"/>
      <c r="DC12" s="210"/>
      <c r="DD12" s="210"/>
      <c r="DE12" s="309"/>
      <c r="DF12" s="210"/>
      <c r="DG12" s="210"/>
      <c r="DH12" s="210"/>
      <c r="DI12" s="210"/>
      <c r="DJ12" s="210"/>
      <c r="DK12" s="210"/>
      <c r="DL12" s="210"/>
      <c r="DM12" s="210"/>
      <c r="DN12" s="210"/>
      <c r="DO12" s="210"/>
      <c r="DP12" s="210"/>
      <c r="DQ12" s="210"/>
      <c r="DR12" s="210"/>
      <c r="DS12" s="210"/>
      <c r="DT12" s="210"/>
      <c r="DU12" s="210"/>
      <c r="DV12" s="309"/>
    </row>
    <row r="13" spans="1:307" s="217" customFormat="1">
      <c r="A13" s="397"/>
      <c r="B13" s="505"/>
      <c r="C13" s="492"/>
      <c r="D13" s="508"/>
      <c r="E13" s="508"/>
      <c r="F13" s="508"/>
      <c r="G13" s="496"/>
      <c r="H13" s="496"/>
      <c r="I13" s="496"/>
      <c r="J13" s="496"/>
      <c r="K13" s="511"/>
      <c r="L13" s="392">
        <v>1000</v>
      </c>
      <c r="M13" s="392">
        <v>30</v>
      </c>
      <c r="N13" s="514"/>
      <c r="O13" s="492"/>
      <c r="P13" s="492"/>
      <c r="Q13" s="492"/>
      <c r="X13" s="317"/>
      <c r="Y13" s="210"/>
      <c r="Z13" s="210"/>
      <c r="AA13" s="210"/>
      <c r="AB13" s="210"/>
      <c r="AC13" s="210"/>
      <c r="AD13" s="210"/>
      <c r="AE13" s="210"/>
      <c r="AF13" s="210"/>
      <c r="AG13" s="210"/>
      <c r="AH13" s="210"/>
      <c r="AI13" s="210"/>
      <c r="AJ13" s="210"/>
      <c r="AK13" s="309"/>
      <c r="AL13" s="210"/>
      <c r="AM13" s="210"/>
      <c r="AN13" s="210"/>
      <c r="AO13" s="210"/>
      <c r="AP13" s="210"/>
      <c r="AQ13" s="210"/>
      <c r="AR13" s="210"/>
      <c r="AS13" s="210"/>
      <c r="AT13" s="210"/>
      <c r="AU13" s="210"/>
      <c r="AV13" s="210"/>
      <c r="AW13" s="309"/>
      <c r="AX13" s="210"/>
      <c r="AY13" s="210"/>
      <c r="AZ13" s="210"/>
      <c r="BA13" s="210"/>
      <c r="BB13" s="210"/>
      <c r="BC13" s="210"/>
      <c r="BD13" s="210"/>
      <c r="BE13" s="210"/>
      <c r="BF13" s="210"/>
      <c r="BG13" s="210"/>
      <c r="BH13" s="210"/>
      <c r="BI13" s="309"/>
      <c r="BJ13" s="210"/>
      <c r="BK13" s="210"/>
      <c r="BL13" s="210"/>
      <c r="BM13" s="210"/>
      <c r="BN13" s="210"/>
      <c r="BO13" s="210"/>
      <c r="BP13" s="210"/>
      <c r="BQ13" s="210"/>
      <c r="BR13" s="210"/>
      <c r="BS13" s="210"/>
      <c r="BT13" s="210"/>
      <c r="BU13" s="309"/>
      <c r="BV13" s="210"/>
      <c r="BW13" s="210"/>
      <c r="BX13" s="210"/>
      <c r="BY13" s="210"/>
      <c r="BZ13" s="210"/>
      <c r="CA13" s="210"/>
      <c r="CB13" s="210"/>
      <c r="CC13" s="210"/>
      <c r="CD13" s="210"/>
      <c r="CE13" s="210"/>
      <c r="CF13" s="210"/>
      <c r="CG13" s="309"/>
      <c r="CH13" s="210"/>
      <c r="CI13" s="210"/>
      <c r="CJ13" s="210"/>
      <c r="CK13" s="210"/>
      <c r="CL13" s="210"/>
      <c r="CM13" s="210"/>
      <c r="CN13" s="210"/>
      <c r="CO13" s="210"/>
      <c r="CP13" s="210"/>
      <c r="CQ13" s="210"/>
      <c r="CR13" s="210"/>
      <c r="CS13" s="309"/>
      <c r="CT13" s="210"/>
      <c r="CU13" s="210"/>
      <c r="CV13" s="210"/>
      <c r="CW13" s="210"/>
      <c r="CX13" s="210"/>
      <c r="CY13" s="210"/>
      <c r="CZ13" s="210"/>
      <c r="DA13" s="210"/>
      <c r="DB13" s="210"/>
      <c r="DC13" s="210"/>
      <c r="DD13" s="210"/>
      <c r="DE13" s="309"/>
      <c r="DF13" s="210"/>
      <c r="DG13" s="210"/>
      <c r="DH13" s="210"/>
      <c r="DI13" s="210"/>
      <c r="DJ13" s="210"/>
      <c r="DK13" s="210"/>
      <c r="DL13" s="210"/>
      <c r="DM13" s="210"/>
      <c r="DN13" s="210"/>
      <c r="DO13" s="210"/>
      <c r="DP13" s="210"/>
      <c r="DQ13" s="210"/>
      <c r="DR13" s="210"/>
      <c r="DS13" s="210"/>
      <c r="DT13" s="210"/>
      <c r="DU13" s="210"/>
      <c r="DV13" s="309"/>
    </row>
    <row r="14" spans="1:307" s="217" customFormat="1">
      <c r="A14" s="397"/>
      <c r="B14" s="505"/>
      <c r="C14" s="492"/>
      <c r="D14" s="508"/>
      <c r="E14" s="508"/>
      <c r="F14" s="508"/>
      <c r="G14" s="496"/>
      <c r="H14" s="496"/>
      <c r="I14" s="496"/>
      <c r="J14" s="496"/>
      <c r="K14" s="511"/>
      <c r="L14" s="440">
        <v>500</v>
      </c>
      <c r="M14" s="440">
        <v>100</v>
      </c>
      <c r="N14" s="514"/>
      <c r="O14" s="492"/>
      <c r="P14" s="492"/>
      <c r="Q14" s="492"/>
      <c r="X14" s="317"/>
      <c r="Y14" s="210"/>
      <c r="Z14" s="210"/>
      <c r="AA14" s="210"/>
      <c r="AB14" s="210"/>
      <c r="AC14" s="210"/>
      <c r="AD14" s="210"/>
      <c r="AE14" s="210"/>
      <c r="AF14" s="210"/>
      <c r="AG14" s="210"/>
      <c r="AH14" s="210"/>
      <c r="AI14" s="210"/>
      <c r="AJ14" s="210"/>
      <c r="AK14" s="309"/>
      <c r="AL14" s="210"/>
      <c r="AM14" s="210"/>
      <c r="AN14" s="210"/>
      <c r="AO14" s="210"/>
      <c r="AP14" s="210"/>
      <c r="AQ14" s="210"/>
      <c r="AR14" s="210"/>
      <c r="AS14" s="210"/>
      <c r="AT14" s="210"/>
      <c r="AU14" s="210"/>
      <c r="AV14" s="210"/>
      <c r="AW14" s="309"/>
      <c r="AX14" s="210"/>
      <c r="AY14" s="210"/>
      <c r="AZ14" s="210"/>
      <c r="BA14" s="210"/>
      <c r="BB14" s="210"/>
      <c r="BC14" s="210"/>
      <c r="BD14" s="210"/>
      <c r="BE14" s="210"/>
      <c r="BF14" s="210"/>
      <c r="BG14" s="210"/>
      <c r="BH14" s="210"/>
      <c r="BI14" s="309"/>
      <c r="BJ14" s="210"/>
      <c r="BK14" s="210"/>
      <c r="BL14" s="210"/>
      <c r="BM14" s="210"/>
      <c r="BN14" s="210"/>
      <c r="BO14" s="210"/>
      <c r="BP14" s="210"/>
      <c r="BQ14" s="210"/>
      <c r="BR14" s="210"/>
      <c r="BS14" s="210"/>
      <c r="BT14" s="210"/>
      <c r="BU14" s="309"/>
      <c r="BV14" s="210"/>
      <c r="BW14" s="210"/>
      <c r="BX14" s="210"/>
      <c r="BY14" s="210"/>
      <c r="BZ14" s="210"/>
      <c r="CA14" s="210"/>
      <c r="CB14" s="210"/>
      <c r="CC14" s="210"/>
      <c r="CD14" s="210"/>
      <c r="CE14" s="210"/>
      <c r="CF14" s="210"/>
      <c r="CG14" s="309"/>
      <c r="CH14" s="210"/>
      <c r="CI14" s="210"/>
      <c r="CJ14" s="210"/>
      <c r="CK14" s="210"/>
      <c r="CL14" s="210"/>
      <c r="CM14" s="210"/>
      <c r="CN14" s="210"/>
      <c r="CO14" s="210"/>
      <c r="CP14" s="210"/>
      <c r="CQ14" s="210"/>
      <c r="CR14" s="210"/>
      <c r="CS14" s="309"/>
      <c r="CT14" s="210"/>
      <c r="CU14" s="210"/>
      <c r="CV14" s="210"/>
      <c r="CW14" s="210"/>
      <c r="CX14" s="210"/>
      <c r="CY14" s="210"/>
      <c r="CZ14" s="210"/>
      <c r="DA14" s="210"/>
      <c r="DB14" s="210"/>
      <c r="DC14" s="210"/>
      <c r="DD14" s="210"/>
      <c r="DE14" s="309"/>
      <c r="DF14" s="210"/>
      <c r="DG14" s="210"/>
      <c r="DH14" s="210"/>
      <c r="DI14" s="210"/>
      <c r="DJ14" s="210"/>
      <c r="DK14" s="210"/>
      <c r="DL14" s="210"/>
      <c r="DM14" s="210"/>
      <c r="DN14" s="210"/>
      <c r="DO14" s="210"/>
      <c r="DP14" s="210"/>
      <c r="DQ14" s="210"/>
      <c r="DR14" s="210"/>
      <c r="DS14" s="210"/>
      <c r="DT14" s="210"/>
      <c r="DU14" s="210"/>
      <c r="DV14" s="309"/>
    </row>
    <row r="15" spans="1:307" s="217" customFormat="1">
      <c r="A15" s="397"/>
      <c r="B15" s="506"/>
      <c r="C15" s="493"/>
      <c r="D15" s="509"/>
      <c r="E15" s="509"/>
      <c r="F15" s="509"/>
      <c r="G15" s="497"/>
      <c r="H15" s="497"/>
      <c r="I15" s="497"/>
      <c r="J15" s="497"/>
      <c r="K15" s="512"/>
      <c r="L15" s="403">
        <v>500</v>
      </c>
      <c r="M15" s="403">
        <v>30</v>
      </c>
      <c r="N15" s="515"/>
      <c r="O15" s="493"/>
      <c r="P15" s="493"/>
      <c r="Q15" s="493"/>
      <c r="S15" s="359" t="s">
        <v>62</v>
      </c>
      <c r="T15" s="360" t="s">
        <v>63</v>
      </c>
      <c r="U15" s="359" t="s">
        <v>60</v>
      </c>
      <c r="V15" s="359" t="s">
        <v>64</v>
      </c>
      <c r="W15" s="359" t="s">
        <v>57</v>
      </c>
      <c r="X15" s="317"/>
      <c r="Y15" s="210"/>
      <c r="Z15" s="210"/>
      <c r="AA15" s="210"/>
      <c r="AB15" s="210"/>
      <c r="AC15" s="210"/>
      <c r="AD15" s="210"/>
      <c r="AE15" s="210"/>
      <c r="AF15" s="309"/>
      <c r="AG15" s="210"/>
      <c r="AH15" s="210"/>
      <c r="AI15" s="210"/>
      <c r="AJ15" s="210"/>
      <c r="AK15" s="210"/>
      <c r="AL15" s="210"/>
      <c r="AM15" s="210"/>
      <c r="AN15" s="210"/>
      <c r="AO15" s="210"/>
      <c r="AP15" s="210"/>
      <c r="AQ15" s="210"/>
      <c r="AR15" s="309"/>
      <c r="AS15" s="210"/>
      <c r="AT15" s="210"/>
      <c r="AU15" s="210"/>
      <c r="AV15" s="210"/>
      <c r="AW15" s="210"/>
      <c r="AX15" s="210"/>
      <c r="AY15" s="210"/>
      <c r="AZ15" s="210"/>
      <c r="BA15" s="210"/>
      <c r="BB15" s="210"/>
      <c r="BC15" s="210"/>
      <c r="BD15" s="309"/>
      <c r="BE15" s="210"/>
      <c r="BF15" s="210"/>
      <c r="BG15" s="210"/>
      <c r="BH15" s="210"/>
      <c r="BI15" s="210"/>
      <c r="BJ15" s="210"/>
      <c r="BK15" s="210"/>
      <c r="BL15" s="210"/>
      <c r="BM15" s="210"/>
      <c r="BN15" s="210"/>
      <c r="BO15" s="210"/>
      <c r="BP15" s="309"/>
      <c r="BQ15" s="210"/>
      <c r="BR15" s="210"/>
      <c r="BS15" s="210"/>
      <c r="BT15" s="210"/>
      <c r="BU15" s="210"/>
      <c r="BV15" s="210"/>
      <c r="BW15" s="210"/>
      <c r="BX15" s="210"/>
      <c r="BY15" s="210"/>
      <c r="BZ15" s="210"/>
      <c r="CA15" s="210"/>
      <c r="CB15" s="309"/>
      <c r="CC15" s="210"/>
      <c r="CD15" s="210"/>
      <c r="CE15" s="210"/>
      <c r="CF15" s="210"/>
      <c r="CG15" s="210"/>
      <c r="CH15" s="210"/>
      <c r="CI15" s="210"/>
      <c r="CJ15" s="210"/>
      <c r="CK15" s="210"/>
      <c r="CL15" s="210"/>
      <c r="CM15" s="210"/>
      <c r="CN15" s="309"/>
      <c r="CO15" s="210"/>
      <c r="CP15" s="210"/>
      <c r="CQ15" s="210"/>
      <c r="CR15" s="210"/>
      <c r="CS15" s="210"/>
      <c r="CT15" s="210"/>
      <c r="CU15" s="210"/>
      <c r="CV15" s="210"/>
      <c r="CW15" s="210"/>
      <c r="CX15" s="210"/>
      <c r="CY15" s="210"/>
      <c r="CZ15" s="309"/>
      <c r="DA15" s="210"/>
      <c r="DB15" s="210"/>
      <c r="DC15" s="210"/>
      <c r="DD15" s="210"/>
      <c r="DE15" s="210"/>
      <c r="DF15" s="210"/>
      <c r="DG15" s="210"/>
      <c r="DH15" s="210"/>
      <c r="DI15" s="210"/>
      <c r="DJ15" s="210"/>
      <c r="DK15" s="210"/>
      <c r="DL15" s="210"/>
      <c r="DM15" s="210"/>
      <c r="DN15" s="210"/>
      <c r="DO15" s="210"/>
      <c r="DP15" s="210"/>
      <c r="DQ15" s="309"/>
    </row>
    <row r="16" spans="1:307" s="217" customFormat="1">
      <c r="A16" s="397"/>
      <c r="B16" s="488">
        <v>1</v>
      </c>
      <c r="C16" s="481"/>
      <c r="D16" s="481"/>
      <c r="E16" s="478"/>
      <c r="F16" s="478"/>
      <c r="G16" s="478"/>
      <c r="H16" s="478"/>
      <c r="I16" s="481"/>
      <c r="J16" s="478"/>
      <c r="K16" s="478"/>
      <c r="L16" s="438"/>
      <c r="M16" s="405"/>
      <c r="N16" s="484">
        <f t="shared" ref="N16" si="0">SUMPRODUCT(M16:M19,L16:L19)</f>
        <v>0</v>
      </c>
      <c r="O16" s="475"/>
      <c r="P16" s="485"/>
      <c r="Q16" s="478"/>
      <c r="S16" s="361"/>
      <c r="T16" s="362"/>
      <c r="U16" s="361"/>
      <c r="V16" s="361"/>
      <c r="W16" s="361"/>
      <c r="X16" s="317"/>
      <c r="Y16" s="210"/>
      <c r="Z16" s="210"/>
      <c r="AA16" s="210"/>
      <c r="AB16" s="210"/>
      <c r="AC16" s="210"/>
      <c r="AD16" s="210"/>
      <c r="AE16" s="210"/>
      <c r="AF16" s="210"/>
      <c r="AG16" s="210"/>
      <c r="AH16" s="210"/>
      <c r="AI16" s="210"/>
      <c r="AJ16" s="210"/>
      <c r="AK16" s="309"/>
      <c r="AL16" s="210"/>
      <c r="AM16" s="210"/>
      <c r="AN16" s="210"/>
      <c r="AO16" s="210"/>
      <c r="AP16" s="210"/>
      <c r="AQ16" s="210"/>
      <c r="AR16" s="210"/>
      <c r="AS16" s="210"/>
      <c r="AT16" s="210"/>
      <c r="AU16" s="210"/>
      <c r="AV16" s="210"/>
      <c r="AW16" s="309"/>
      <c r="AX16" s="210"/>
      <c r="AY16" s="210"/>
      <c r="AZ16" s="210"/>
      <c r="BA16" s="210"/>
      <c r="BB16" s="210"/>
      <c r="BC16" s="210"/>
      <c r="BD16" s="210"/>
      <c r="BE16" s="210"/>
      <c r="BF16" s="210"/>
      <c r="BG16" s="210"/>
      <c r="BH16" s="210"/>
      <c r="BI16" s="309"/>
      <c r="BJ16" s="210"/>
      <c r="BK16" s="210"/>
      <c r="BL16" s="210"/>
      <c r="BM16" s="210"/>
      <c r="BN16" s="210"/>
      <c r="BO16" s="210"/>
      <c r="BP16" s="210"/>
      <c r="BQ16" s="210"/>
      <c r="BR16" s="210"/>
      <c r="BS16" s="210"/>
      <c r="BT16" s="210"/>
      <c r="BU16" s="309"/>
      <c r="BV16" s="210"/>
      <c r="BW16" s="210"/>
      <c r="BX16" s="210"/>
      <c r="BY16" s="210"/>
      <c r="BZ16" s="210"/>
      <c r="CA16" s="210"/>
      <c r="CB16" s="210"/>
      <c r="CC16" s="210"/>
      <c r="CD16" s="210"/>
      <c r="CE16" s="210"/>
      <c r="CF16" s="210"/>
      <c r="CG16" s="309"/>
      <c r="CH16" s="210"/>
      <c r="CI16" s="210"/>
      <c r="CJ16" s="210"/>
      <c r="CK16" s="210"/>
      <c r="CL16" s="210"/>
      <c r="CM16" s="210"/>
      <c r="CN16" s="210"/>
      <c r="CO16" s="210"/>
      <c r="CP16" s="210"/>
      <c r="CQ16" s="210"/>
      <c r="CR16" s="210"/>
      <c r="CS16" s="309"/>
      <c r="CT16" s="210"/>
      <c r="CU16" s="210"/>
      <c r="CV16" s="210"/>
      <c r="CW16" s="210"/>
      <c r="CX16" s="210"/>
      <c r="CY16" s="210"/>
      <c r="CZ16" s="210"/>
      <c r="DA16" s="210"/>
      <c r="DB16" s="210"/>
      <c r="DC16" s="210"/>
      <c r="DD16" s="210"/>
      <c r="DE16" s="309"/>
      <c r="DF16" s="210"/>
      <c r="DG16" s="210"/>
      <c r="DH16" s="210"/>
      <c r="DI16" s="210"/>
      <c r="DJ16" s="210"/>
      <c r="DK16" s="210"/>
      <c r="DL16" s="210"/>
      <c r="DM16" s="210"/>
      <c r="DN16" s="210"/>
      <c r="DO16" s="210"/>
      <c r="DP16" s="210"/>
      <c r="DQ16" s="210"/>
      <c r="DR16" s="210"/>
      <c r="DS16" s="210"/>
      <c r="DT16" s="210"/>
      <c r="DU16" s="210"/>
      <c r="DV16" s="309"/>
    </row>
    <row r="17" spans="1:126" s="217" customFormat="1">
      <c r="A17" s="397"/>
      <c r="B17" s="489"/>
      <c r="C17" s="482"/>
      <c r="D17" s="482"/>
      <c r="E17" s="479"/>
      <c r="F17" s="479"/>
      <c r="G17" s="479"/>
      <c r="H17" s="479"/>
      <c r="I17" s="482"/>
      <c r="J17" s="479"/>
      <c r="K17" s="479"/>
      <c r="L17" s="371"/>
      <c r="M17" s="404"/>
      <c r="N17" s="484"/>
      <c r="O17" s="476"/>
      <c r="P17" s="486"/>
      <c r="Q17" s="479"/>
      <c r="S17" s="361"/>
      <c r="T17" s="362"/>
      <c r="U17" s="361"/>
      <c r="V17" s="361"/>
      <c r="W17" s="361"/>
      <c r="X17" s="317"/>
      <c r="Y17" s="210"/>
      <c r="Z17" s="210"/>
      <c r="AA17" s="210"/>
      <c r="AB17" s="210"/>
      <c r="AC17" s="210"/>
      <c r="AD17" s="210"/>
      <c r="AE17" s="210"/>
      <c r="AF17" s="210"/>
      <c r="AG17" s="210"/>
      <c r="AH17" s="210"/>
      <c r="AI17" s="210"/>
      <c r="AJ17" s="210"/>
      <c r="AK17" s="309"/>
      <c r="AL17" s="210"/>
      <c r="AM17" s="210"/>
      <c r="AN17" s="210"/>
      <c r="AO17" s="210"/>
      <c r="AP17" s="210"/>
      <c r="AQ17" s="210"/>
      <c r="AR17" s="210"/>
      <c r="AS17" s="210"/>
      <c r="AT17" s="210"/>
      <c r="AU17" s="210"/>
      <c r="AV17" s="210"/>
      <c r="AW17" s="309"/>
      <c r="AX17" s="210"/>
      <c r="AY17" s="210"/>
      <c r="AZ17" s="210"/>
      <c r="BA17" s="210"/>
      <c r="BB17" s="210"/>
      <c r="BC17" s="210"/>
      <c r="BD17" s="210"/>
      <c r="BE17" s="210"/>
      <c r="BF17" s="210"/>
      <c r="BG17" s="210"/>
      <c r="BH17" s="210"/>
      <c r="BI17" s="309"/>
      <c r="BJ17" s="210"/>
      <c r="BK17" s="210"/>
      <c r="BL17" s="210"/>
      <c r="BM17" s="210"/>
      <c r="BN17" s="210"/>
      <c r="BO17" s="210"/>
      <c r="BP17" s="210"/>
      <c r="BQ17" s="210"/>
      <c r="BR17" s="210"/>
      <c r="BS17" s="210"/>
      <c r="BT17" s="210"/>
      <c r="BU17" s="309"/>
      <c r="BV17" s="210"/>
      <c r="BW17" s="210"/>
      <c r="BX17" s="210"/>
      <c r="BY17" s="210"/>
      <c r="BZ17" s="210"/>
      <c r="CA17" s="210"/>
      <c r="CB17" s="210"/>
      <c r="CC17" s="210"/>
      <c r="CD17" s="210"/>
      <c r="CE17" s="210"/>
      <c r="CF17" s="210"/>
      <c r="CG17" s="309"/>
      <c r="CH17" s="210"/>
      <c r="CI17" s="210"/>
      <c r="CJ17" s="210"/>
      <c r="CK17" s="210"/>
      <c r="CL17" s="210"/>
      <c r="CM17" s="210"/>
      <c r="CN17" s="210"/>
      <c r="CO17" s="210"/>
      <c r="CP17" s="210"/>
      <c r="CQ17" s="210"/>
      <c r="CR17" s="210"/>
      <c r="CS17" s="309"/>
      <c r="CT17" s="210"/>
      <c r="CU17" s="210"/>
      <c r="CV17" s="210"/>
      <c r="CW17" s="210"/>
      <c r="CX17" s="210"/>
      <c r="CY17" s="210"/>
      <c r="CZ17" s="210"/>
      <c r="DA17" s="210"/>
      <c r="DB17" s="210"/>
      <c r="DC17" s="210"/>
      <c r="DD17" s="210"/>
      <c r="DE17" s="309"/>
      <c r="DF17" s="210"/>
      <c r="DG17" s="210"/>
      <c r="DH17" s="210"/>
      <c r="DI17" s="210"/>
      <c r="DJ17" s="210"/>
      <c r="DK17" s="210"/>
      <c r="DL17" s="210"/>
      <c r="DM17" s="210"/>
      <c r="DN17" s="210"/>
      <c r="DO17" s="210"/>
      <c r="DP17" s="210"/>
      <c r="DQ17" s="210"/>
      <c r="DR17" s="210"/>
      <c r="DS17" s="210"/>
      <c r="DT17" s="210"/>
      <c r="DU17" s="210"/>
      <c r="DV17" s="309"/>
    </row>
    <row r="18" spans="1:126" s="217" customFormat="1">
      <c r="A18" s="397"/>
      <c r="B18" s="489"/>
      <c r="C18" s="482"/>
      <c r="D18" s="482"/>
      <c r="E18" s="479"/>
      <c r="F18" s="479"/>
      <c r="G18" s="479"/>
      <c r="H18" s="479"/>
      <c r="I18" s="482"/>
      <c r="J18" s="479"/>
      <c r="K18" s="479"/>
      <c r="L18" s="371"/>
      <c r="M18" s="404"/>
      <c r="N18" s="484"/>
      <c r="O18" s="476"/>
      <c r="P18" s="486"/>
      <c r="Q18" s="479"/>
      <c r="S18" s="361"/>
      <c r="T18" s="362"/>
      <c r="U18" s="361"/>
      <c r="V18" s="361"/>
      <c r="W18" s="361"/>
      <c r="X18" s="317"/>
      <c r="Y18" s="210"/>
      <c r="Z18" s="210"/>
      <c r="AA18" s="210"/>
      <c r="AB18" s="210"/>
      <c r="AC18" s="210"/>
      <c r="AD18" s="210"/>
      <c r="AE18" s="210"/>
      <c r="AF18" s="210"/>
      <c r="AG18" s="210"/>
      <c r="AH18" s="210"/>
      <c r="AI18" s="210"/>
      <c r="AJ18" s="210"/>
      <c r="AK18" s="309"/>
      <c r="AL18" s="210"/>
      <c r="AM18" s="210"/>
      <c r="AN18" s="210"/>
      <c r="AO18" s="210"/>
      <c r="AP18" s="210"/>
      <c r="AQ18" s="210"/>
      <c r="AR18" s="210"/>
      <c r="AS18" s="210"/>
      <c r="AT18" s="210"/>
      <c r="AU18" s="210"/>
      <c r="AV18" s="210"/>
      <c r="AW18" s="309"/>
      <c r="AX18" s="210"/>
      <c r="AY18" s="210"/>
      <c r="AZ18" s="210"/>
      <c r="BA18" s="210"/>
      <c r="BB18" s="210"/>
      <c r="BC18" s="210"/>
      <c r="BD18" s="210"/>
      <c r="BE18" s="210"/>
      <c r="BF18" s="210"/>
      <c r="BG18" s="210"/>
      <c r="BH18" s="210"/>
      <c r="BI18" s="309"/>
      <c r="BJ18" s="210"/>
      <c r="BK18" s="210"/>
      <c r="BL18" s="210"/>
      <c r="BM18" s="210"/>
      <c r="BN18" s="210"/>
      <c r="BO18" s="210"/>
      <c r="BP18" s="210"/>
      <c r="BQ18" s="210"/>
      <c r="BR18" s="210"/>
      <c r="BS18" s="210"/>
      <c r="BT18" s="210"/>
      <c r="BU18" s="309"/>
      <c r="BV18" s="210"/>
      <c r="BW18" s="210"/>
      <c r="BX18" s="210"/>
      <c r="BY18" s="210"/>
      <c r="BZ18" s="210"/>
      <c r="CA18" s="210"/>
      <c r="CB18" s="210"/>
      <c r="CC18" s="210"/>
      <c r="CD18" s="210"/>
      <c r="CE18" s="210"/>
      <c r="CF18" s="210"/>
      <c r="CG18" s="309"/>
      <c r="CH18" s="210"/>
      <c r="CI18" s="210"/>
      <c r="CJ18" s="210"/>
      <c r="CK18" s="210"/>
      <c r="CL18" s="210"/>
      <c r="CM18" s="210"/>
      <c r="CN18" s="210"/>
      <c r="CO18" s="210"/>
      <c r="CP18" s="210"/>
      <c r="CQ18" s="210"/>
      <c r="CR18" s="210"/>
      <c r="CS18" s="309"/>
      <c r="CT18" s="210"/>
      <c r="CU18" s="210"/>
      <c r="CV18" s="210"/>
      <c r="CW18" s="210"/>
      <c r="CX18" s="210"/>
      <c r="CY18" s="210"/>
      <c r="CZ18" s="210"/>
      <c r="DA18" s="210"/>
      <c r="DB18" s="210"/>
      <c r="DC18" s="210"/>
      <c r="DD18" s="210"/>
      <c r="DE18" s="309"/>
      <c r="DF18" s="210"/>
      <c r="DG18" s="210"/>
      <c r="DH18" s="210"/>
      <c r="DI18" s="210"/>
      <c r="DJ18" s="210"/>
      <c r="DK18" s="210"/>
      <c r="DL18" s="210"/>
      <c r="DM18" s="210"/>
      <c r="DN18" s="210"/>
      <c r="DO18" s="210"/>
      <c r="DP18" s="210"/>
      <c r="DQ18" s="210"/>
      <c r="DR18" s="210"/>
      <c r="DS18" s="210"/>
      <c r="DT18" s="210"/>
      <c r="DU18" s="210"/>
      <c r="DV18" s="309"/>
    </row>
    <row r="19" spans="1:126" s="217" customFormat="1">
      <c r="A19" s="397"/>
      <c r="B19" s="490"/>
      <c r="C19" s="483"/>
      <c r="D19" s="483"/>
      <c r="E19" s="480"/>
      <c r="F19" s="480"/>
      <c r="G19" s="480"/>
      <c r="H19" s="480"/>
      <c r="I19" s="483"/>
      <c r="J19" s="480"/>
      <c r="K19" s="480"/>
      <c r="L19" s="371"/>
      <c r="M19" s="404"/>
      <c r="N19" s="484"/>
      <c r="O19" s="477"/>
      <c r="P19" s="487"/>
      <c r="Q19" s="480"/>
      <c r="S19" s="361"/>
      <c r="T19" s="362"/>
      <c r="U19" s="361"/>
      <c r="V19" s="361"/>
      <c r="W19" s="361"/>
      <c r="X19" s="317"/>
      <c r="Y19" s="210"/>
      <c r="Z19" s="210"/>
      <c r="AA19" s="210"/>
      <c r="AB19" s="210"/>
      <c r="AC19" s="210"/>
      <c r="AD19" s="210"/>
      <c r="AE19" s="210"/>
      <c r="AF19" s="210"/>
      <c r="AG19" s="210"/>
      <c r="AH19" s="210"/>
      <c r="AI19" s="210"/>
      <c r="AJ19" s="210"/>
      <c r="AK19" s="309"/>
      <c r="AL19" s="210"/>
      <c r="AM19" s="210"/>
      <c r="AN19" s="210"/>
      <c r="AO19" s="210"/>
      <c r="AP19" s="210"/>
      <c r="AQ19" s="210"/>
      <c r="AR19" s="210"/>
      <c r="AS19" s="210"/>
      <c r="AT19" s="210"/>
      <c r="AU19" s="210"/>
      <c r="AV19" s="210"/>
      <c r="AW19" s="309"/>
      <c r="AX19" s="210"/>
      <c r="AY19" s="210"/>
      <c r="AZ19" s="210"/>
      <c r="BA19" s="210"/>
      <c r="BB19" s="210"/>
      <c r="BC19" s="210"/>
      <c r="BD19" s="210"/>
      <c r="BE19" s="210"/>
      <c r="BF19" s="210"/>
      <c r="BG19" s="210"/>
      <c r="BH19" s="210"/>
      <c r="BI19" s="309"/>
      <c r="BJ19" s="210"/>
      <c r="BK19" s="210"/>
      <c r="BL19" s="210"/>
      <c r="BM19" s="210"/>
      <c r="BN19" s="210"/>
      <c r="BO19" s="210"/>
      <c r="BP19" s="210"/>
      <c r="BQ19" s="210"/>
      <c r="BR19" s="210"/>
      <c r="BS19" s="210"/>
      <c r="BT19" s="210"/>
      <c r="BU19" s="309"/>
      <c r="BV19" s="210"/>
      <c r="BW19" s="210"/>
      <c r="BX19" s="210"/>
      <c r="BY19" s="210"/>
      <c r="BZ19" s="210"/>
      <c r="CA19" s="210"/>
      <c r="CB19" s="210"/>
      <c r="CC19" s="210"/>
      <c r="CD19" s="210"/>
      <c r="CE19" s="210"/>
      <c r="CF19" s="210"/>
      <c r="CG19" s="309"/>
      <c r="CH19" s="210"/>
      <c r="CI19" s="210"/>
      <c r="CJ19" s="210"/>
      <c r="CK19" s="210"/>
      <c r="CL19" s="210"/>
      <c r="CM19" s="210"/>
      <c r="CN19" s="210"/>
      <c r="CO19" s="210"/>
      <c r="CP19" s="210"/>
      <c r="CQ19" s="210"/>
      <c r="CR19" s="210"/>
      <c r="CS19" s="309"/>
      <c r="CT19" s="210"/>
      <c r="CU19" s="210"/>
      <c r="CV19" s="210"/>
      <c r="CW19" s="210"/>
      <c r="CX19" s="210"/>
      <c r="CY19" s="210"/>
      <c r="CZ19" s="210"/>
      <c r="DA19" s="210"/>
      <c r="DB19" s="210"/>
      <c r="DC19" s="210"/>
      <c r="DD19" s="210"/>
      <c r="DE19" s="309"/>
      <c r="DF19" s="210"/>
      <c r="DG19" s="210"/>
      <c r="DH19" s="210"/>
      <c r="DI19" s="210"/>
      <c r="DJ19" s="210"/>
      <c r="DK19" s="210"/>
      <c r="DL19" s="210"/>
      <c r="DM19" s="210"/>
      <c r="DN19" s="210"/>
      <c r="DO19" s="210"/>
      <c r="DP19" s="210"/>
      <c r="DQ19" s="210"/>
      <c r="DR19" s="210"/>
      <c r="DS19" s="210"/>
      <c r="DT19" s="210"/>
      <c r="DU19" s="210"/>
      <c r="DV19" s="309"/>
    </row>
    <row r="20" spans="1:126" s="217" customFormat="1">
      <c r="A20" s="397"/>
      <c r="B20" s="488">
        <v>2</v>
      </c>
      <c r="C20" s="481"/>
      <c r="D20" s="481"/>
      <c r="E20" s="478"/>
      <c r="F20" s="478"/>
      <c r="G20" s="478"/>
      <c r="H20" s="478"/>
      <c r="I20" s="481"/>
      <c r="J20" s="478"/>
      <c r="K20" s="478"/>
      <c r="L20" s="371"/>
      <c r="M20" s="404"/>
      <c r="N20" s="484">
        <f t="shared" ref="N20" si="1">SUMPRODUCT(M20:M23,L20:L23)</f>
        <v>0</v>
      </c>
      <c r="O20" s="475"/>
      <c r="P20" s="485"/>
      <c r="Q20" s="478"/>
      <c r="S20" s="361"/>
      <c r="T20" s="362"/>
      <c r="U20" s="361"/>
      <c r="V20" s="361"/>
      <c r="W20" s="361"/>
      <c r="X20" s="317"/>
      <c r="Y20" s="210"/>
      <c r="Z20" s="210"/>
      <c r="AA20" s="210"/>
      <c r="AB20" s="210"/>
      <c r="AC20" s="210"/>
      <c r="AD20" s="210"/>
      <c r="AE20" s="210"/>
      <c r="AF20" s="210"/>
      <c r="AG20" s="210"/>
      <c r="AH20" s="210"/>
      <c r="AI20" s="210"/>
      <c r="AJ20" s="210"/>
      <c r="AK20" s="309"/>
      <c r="AL20" s="210"/>
      <c r="AM20" s="210"/>
      <c r="AN20" s="210"/>
      <c r="AO20" s="210"/>
      <c r="AP20" s="210"/>
      <c r="AQ20" s="210"/>
      <c r="AR20" s="210"/>
      <c r="AS20" s="210"/>
      <c r="AT20" s="210"/>
      <c r="AU20" s="210"/>
      <c r="AV20" s="210"/>
      <c r="AW20" s="309"/>
      <c r="AX20" s="210"/>
      <c r="AY20" s="210"/>
      <c r="AZ20" s="210"/>
      <c r="BA20" s="210"/>
      <c r="BB20" s="210"/>
      <c r="BC20" s="210"/>
      <c r="BD20" s="210"/>
      <c r="BE20" s="210"/>
      <c r="BF20" s="210"/>
      <c r="BG20" s="210"/>
      <c r="BH20" s="210"/>
      <c r="BI20" s="309"/>
      <c r="BJ20" s="210"/>
      <c r="BK20" s="210"/>
      <c r="BL20" s="210"/>
      <c r="BM20" s="210"/>
      <c r="BN20" s="210"/>
      <c r="BO20" s="210"/>
      <c r="BP20" s="210"/>
      <c r="BQ20" s="210"/>
      <c r="BR20" s="210"/>
      <c r="BS20" s="210"/>
      <c r="BT20" s="210"/>
      <c r="BU20" s="309"/>
      <c r="BV20" s="210"/>
      <c r="BW20" s="210"/>
      <c r="BX20" s="210"/>
      <c r="BY20" s="210"/>
      <c r="BZ20" s="210"/>
      <c r="CA20" s="210"/>
      <c r="CB20" s="210"/>
      <c r="CC20" s="210"/>
      <c r="CD20" s="210"/>
      <c r="CE20" s="210"/>
      <c r="CF20" s="210"/>
      <c r="CG20" s="309"/>
      <c r="CH20" s="210"/>
      <c r="CI20" s="210"/>
      <c r="CJ20" s="210"/>
      <c r="CK20" s="210"/>
      <c r="CL20" s="210"/>
      <c r="CM20" s="210"/>
      <c r="CN20" s="210"/>
      <c r="CO20" s="210"/>
      <c r="CP20" s="210"/>
      <c r="CQ20" s="210"/>
      <c r="CR20" s="210"/>
      <c r="CS20" s="309"/>
      <c r="CT20" s="210"/>
      <c r="CU20" s="210"/>
      <c r="CV20" s="210"/>
      <c r="CW20" s="210"/>
      <c r="CX20" s="210"/>
      <c r="CY20" s="210"/>
      <c r="CZ20" s="210"/>
      <c r="DA20" s="210"/>
      <c r="DB20" s="210"/>
      <c r="DC20" s="210"/>
      <c r="DD20" s="210"/>
      <c r="DE20" s="309"/>
      <c r="DF20" s="210"/>
      <c r="DG20" s="210"/>
      <c r="DH20" s="210"/>
      <c r="DI20" s="210"/>
      <c r="DJ20" s="210"/>
      <c r="DK20" s="210"/>
      <c r="DL20" s="210"/>
      <c r="DM20" s="210"/>
      <c r="DN20" s="210"/>
      <c r="DO20" s="210"/>
      <c r="DP20" s="210"/>
      <c r="DQ20" s="210"/>
      <c r="DR20" s="210"/>
      <c r="DS20" s="210"/>
      <c r="DT20" s="210"/>
      <c r="DU20" s="210"/>
      <c r="DV20" s="309"/>
    </row>
    <row r="21" spans="1:126" s="217" customFormat="1">
      <c r="A21" s="397"/>
      <c r="B21" s="489"/>
      <c r="C21" s="482"/>
      <c r="D21" s="482"/>
      <c r="E21" s="479"/>
      <c r="F21" s="479"/>
      <c r="G21" s="479"/>
      <c r="H21" s="479"/>
      <c r="I21" s="482"/>
      <c r="J21" s="479"/>
      <c r="K21" s="479"/>
      <c r="L21" s="371"/>
      <c r="M21" s="404"/>
      <c r="N21" s="484"/>
      <c r="O21" s="476"/>
      <c r="P21" s="486"/>
      <c r="Q21" s="479"/>
      <c r="S21" s="361"/>
      <c r="T21" s="362"/>
      <c r="U21" s="361"/>
      <c r="V21" s="361"/>
      <c r="W21" s="361"/>
      <c r="X21" s="317"/>
      <c r="Y21" s="210"/>
      <c r="Z21" s="210"/>
      <c r="AA21" s="210"/>
      <c r="AB21" s="210"/>
      <c r="AC21" s="210"/>
      <c r="AD21" s="210"/>
      <c r="AE21" s="210"/>
      <c r="AF21" s="210"/>
      <c r="AG21" s="210"/>
      <c r="AH21" s="210"/>
      <c r="AI21" s="210"/>
      <c r="AJ21" s="210"/>
      <c r="AK21" s="309"/>
      <c r="AL21" s="210"/>
      <c r="AM21" s="210"/>
      <c r="AN21" s="210"/>
      <c r="AO21" s="210"/>
      <c r="AP21" s="210"/>
      <c r="AQ21" s="210"/>
      <c r="AR21" s="210"/>
      <c r="AS21" s="210"/>
      <c r="AT21" s="210"/>
      <c r="AU21" s="210"/>
      <c r="AV21" s="210"/>
      <c r="AW21" s="309"/>
      <c r="AX21" s="210"/>
      <c r="AY21" s="210"/>
      <c r="AZ21" s="210"/>
      <c r="BA21" s="210"/>
      <c r="BB21" s="210"/>
      <c r="BC21" s="210"/>
      <c r="BD21" s="210"/>
      <c r="BE21" s="210"/>
      <c r="BF21" s="210"/>
      <c r="BG21" s="210"/>
      <c r="BH21" s="210"/>
      <c r="BI21" s="309"/>
      <c r="BJ21" s="210"/>
      <c r="BK21" s="210"/>
      <c r="BL21" s="210"/>
      <c r="BM21" s="210"/>
      <c r="BN21" s="210"/>
      <c r="BO21" s="210"/>
      <c r="BP21" s="210"/>
      <c r="BQ21" s="210"/>
      <c r="BR21" s="210"/>
      <c r="BS21" s="210"/>
      <c r="BT21" s="210"/>
      <c r="BU21" s="309"/>
      <c r="BV21" s="210"/>
      <c r="BW21" s="210"/>
      <c r="BX21" s="210"/>
      <c r="BY21" s="210"/>
      <c r="BZ21" s="210"/>
      <c r="CA21" s="210"/>
      <c r="CB21" s="210"/>
      <c r="CC21" s="210"/>
      <c r="CD21" s="210"/>
      <c r="CE21" s="210"/>
      <c r="CF21" s="210"/>
      <c r="CG21" s="309"/>
      <c r="CH21" s="210"/>
      <c r="CI21" s="210"/>
      <c r="CJ21" s="210"/>
      <c r="CK21" s="210"/>
      <c r="CL21" s="210"/>
      <c r="CM21" s="210"/>
      <c r="CN21" s="210"/>
      <c r="CO21" s="210"/>
      <c r="CP21" s="210"/>
      <c r="CQ21" s="210"/>
      <c r="CR21" s="210"/>
      <c r="CS21" s="309"/>
      <c r="CT21" s="210"/>
      <c r="CU21" s="210"/>
      <c r="CV21" s="210"/>
      <c r="CW21" s="210"/>
      <c r="CX21" s="210"/>
      <c r="CY21" s="210"/>
      <c r="CZ21" s="210"/>
      <c r="DA21" s="210"/>
      <c r="DB21" s="210"/>
      <c r="DC21" s="210"/>
      <c r="DD21" s="210"/>
      <c r="DE21" s="309"/>
      <c r="DF21" s="210"/>
      <c r="DG21" s="210"/>
      <c r="DH21" s="210"/>
      <c r="DI21" s="210"/>
      <c r="DJ21" s="210"/>
      <c r="DK21" s="210"/>
      <c r="DL21" s="210"/>
      <c r="DM21" s="210"/>
      <c r="DN21" s="210"/>
      <c r="DO21" s="210"/>
      <c r="DP21" s="210"/>
      <c r="DQ21" s="210"/>
      <c r="DR21" s="210"/>
      <c r="DS21" s="210"/>
      <c r="DT21" s="210"/>
      <c r="DU21" s="210"/>
      <c r="DV21" s="309"/>
    </row>
    <row r="22" spans="1:126" s="217" customFormat="1">
      <c r="A22" s="397"/>
      <c r="B22" s="489"/>
      <c r="C22" s="482"/>
      <c r="D22" s="482"/>
      <c r="E22" s="479"/>
      <c r="F22" s="479"/>
      <c r="G22" s="479"/>
      <c r="H22" s="479"/>
      <c r="I22" s="482"/>
      <c r="J22" s="479"/>
      <c r="K22" s="479"/>
      <c r="L22" s="371"/>
      <c r="M22" s="404"/>
      <c r="N22" s="484"/>
      <c r="O22" s="476"/>
      <c r="P22" s="486"/>
      <c r="Q22" s="479"/>
      <c r="S22" s="361"/>
      <c r="T22" s="362"/>
      <c r="U22" s="361"/>
      <c r="V22" s="361"/>
      <c r="W22" s="361"/>
      <c r="X22" s="317"/>
      <c r="Y22" s="210"/>
      <c r="Z22" s="210"/>
      <c r="AA22" s="210"/>
      <c r="AB22" s="210"/>
      <c r="AC22" s="210"/>
      <c r="AD22" s="210"/>
      <c r="AE22" s="210"/>
      <c r="AF22" s="210"/>
      <c r="AG22" s="210"/>
      <c r="AH22" s="210"/>
      <c r="AI22" s="210"/>
      <c r="AJ22" s="210"/>
      <c r="AK22" s="309"/>
      <c r="AL22" s="210"/>
      <c r="AM22" s="210"/>
      <c r="AN22" s="210"/>
      <c r="AO22" s="210"/>
      <c r="AP22" s="210"/>
      <c r="AQ22" s="210"/>
      <c r="AR22" s="210"/>
      <c r="AS22" s="210"/>
      <c r="AT22" s="210"/>
      <c r="AU22" s="210"/>
      <c r="AV22" s="210"/>
      <c r="AW22" s="309"/>
      <c r="AX22" s="210"/>
      <c r="AY22" s="210"/>
      <c r="AZ22" s="210"/>
      <c r="BA22" s="210"/>
      <c r="BB22" s="210"/>
      <c r="BC22" s="210"/>
      <c r="BD22" s="210"/>
      <c r="BE22" s="210"/>
      <c r="BF22" s="210"/>
      <c r="BG22" s="210"/>
      <c r="BH22" s="210"/>
      <c r="BI22" s="309"/>
      <c r="BJ22" s="210"/>
      <c r="BK22" s="210"/>
      <c r="BL22" s="210"/>
      <c r="BM22" s="210"/>
      <c r="BN22" s="210"/>
      <c r="BO22" s="210"/>
      <c r="BP22" s="210"/>
      <c r="BQ22" s="210"/>
      <c r="BR22" s="210"/>
      <c r="BS22" s="210"/>
      <c r="BT22" s="210"/>
      <c r="BU22" s="309"/>
      <c r="BV22" s="210"/>
      <c r="BW22" s="210"/>
      <c r="BX22" s="210"/>
      <c r="BY22" s="210"/>
      <c r="BZ22" s="210"/>
      <c r="CA22" s="210"/>
      <c r="CB22" s="210"/>
      <c r="CC22" s="210"/>
      <c r="CD22" s="210"/>
      <c r="CE22" s="210"/>
      <c r="CF22" s="210"/>
      <c r="CG22" s="309"/>
      <c r="CH22" s="210"/>
      <c r="CI22" s="210"/>
      <c r="CJ22" s="210"/>
      <c r="CK22" s="210"/>
      <c r="CL22" s="210"/>
      <c r="CM22" s="210"/>
      <c r="CN22" s="210"/>
      <c r="CO22" s="210"/>
      <c r="CP22" s="210"/>
      <c r="CQ22" s="210"/>
      <c r="CR22" s="210"/>
      <c r="CS22" s="309"/>
      <c r="CT22" s="210"/>
      <c r="CU22" s="210"/>
      <c r="CV22" s="210"/>
      <c r="CW22" s="210"/>
      <c r="CX22" s="210"/>
      <c r="CY22" s="210"/>
      <c r="CZ22" s="210"/>
      <c r="DA22" s="210"/>
      <c r="DB22" s="210"/>
      <c r="DC22" s="210"/>
      <c r="DD22" s="210"/>
      <c r="DE22" s="309"/>
      <c r="DF22" s="210"/>
      <c r="DG22" s="210"/>
      <c r="DH22" s="210"/>
      <c r="DI22" s="210"/>
      <c r="DJ22" s="210"/>
      <c r="DK22" s="210"/>
      <c r="DL22" s="210"/>
      <c r="DM22" s="210"/>
      <c r="DN22" s="210"/>
      <c r="DO22" s="210"/>
      <c r="DP22" s="210"/>
      <c r="DQ22" s="210"/>
      <c r="DR22" s="210"/>
      <c r="DS22" s="210"/>
      <c r="DT22" s="210"/>
      <c r="DU22" s="210"/>
      <c r="DV22" s="309"/>
    </row>
    <row r="23" spans="1:126" s="217" customFormat="1">
      <c r="A23" s="397"/>
      <c r="B23" s="490"/>
      <c r="C23" s="483"/>
      <c r="D23" s="483"/>
      <c r="E23" s="480"/>
      <c r="F23" s="480"/>
      <c r="G23" s="480"/>
      <c r="H23" s="480"/>
      <c r="I23" s="483"/>
      <c r="J23" s="480"/>
      <c r="K23" s="480"/>
      <c r="L23" s="371"/>
      <c r="M23" s="404"/>
      <c r="N23" s="484"/>
      <c r="O23" s="477"/>
      <c r="P23" s="487"/>
      <c r="Q23" s="480"/>
      <c r="S23" s="361"/>
      <c r="T23" s="362"/>
      <c r="U23" s="361"/>
      <c r="V23" s="361"/>
      <c r="W23" s="361"/>
      <c r="X23" s="317"/>
      <c r="Y23" s="210"/>
      <c r="Z23" s="210"/>
      <c r="AA23" s="210"/>
      <c r="AB23" s="210"/>
      <c r="AC23" s="210"/>
      <c r="AD23" s="210"/>
      <c r="AE23" s="210"/>
      <c r="AF23" s="210"/>
      <c r="AG23" s="210"/>
      <c r="AH23" s="210"/>
      <c r="AI23" s="210"/>
      <c r="AJ23" s="210"/>
      <c r="AK23" s="309"/>
      <c r="AL23" s="210"/>
      <c r="AM23" s="210"/>
      <c r="AN23" s="210"/>
      <c r="AO23" s="210"/>
      <c r="AP23" s="210"/>
      <c r="AQ23" s="210"/>
      <c r="AR23" s="210"/>
      <c r="AS23" s="210"/>
      <c r="AT23" s="210"/>
      <c r="AU23" s="210"/>
      <c r="AV23" s="210"/>
      <c r="AW23" s="309"/>
      <c r="AX23" s="210"/>
      <c r="AY23" s="210"/>
      <c r="AZ23" s="210"/>
      <c r="BA23" s="210"/>
      <c r="BB23" s="210"/>
      <c r="BC23" s="210"/>
      <c r="BD23" s="210"/>
      <c r="BE23" s="210"/>
      <c r="BF23" s="210"/>
      <c r="BG23" s="210"/>
      <c r="BH23" s="210"/>
      <c r="BI23" s="309"/>
      <c r="BJ23" s="210"/>
      <c r="BK23" s="210"/>
      <c r="BL23" s="210"/>
      <c r="BM23" s="210"/>
      <c r="BN23" s="210"/>
      <c r="BO23" s="210"/>
      <c r="BP23" s="210"/>
      <c r="BQ23" s="210"/>
      <c r="BR23" s="210"/>
      <c r="BS23" s="210"/>
      <c r="BT23" s="210"/>
      <c r="BU23" s="309"/>
      <c r="BV23" s="210"/>
      <c r="BW23" s="210"/>
      <c r="BX23" s="210"/>
      <c r="BY23" s="210"/>
      <c r="BZ23" s="210"/>
      <c r="CA23" s="210"/>
      <c r="CB23" s="210"/>
      <c r="CC23" s="210"/>
      <c r="CD23" s="210"/>
      <c r="CE23" s="210"/>
      <c r="CF23" s="210"/>
      <c r="CG23" s="309"/>
      <c r="CH23" s="210"/>
      <c r="CI23" s="210"/>
      <c r="CJ23" s="210"/>
      <c r="CK23" s="210"/>
      <c r="CL23" s="210"/>
      <c r="CM23" s="210"/>
      <c r="CN23" s="210"/>
      <c r="CO23" s="210"/>
      <c r="CP23" s="210"/>
      <c r="CQ23" s="210"/>
      <c r="CR23" s="210"/>
      <c r="CS23" s="309"/>
      <c r="CT23" s="210"/>
      <c r="CU23" s="210"/>
      <c r="CV23" s="210"/>
      <c r="CW23" s="210"/>
      <c r="CX23" s="210"/>
      <c r="CY23" s="210"/>
      <c r="CZ23" s="210"/>
      <c r="DA23" s="210"/>
      <c r="DB23" s="210"/>
      <c r="DC23" s="210"/>
      <c r="DD23" s="210"/>
      <c r="DE23" s="309"/>
      <c r="DF23" s="210"/>
      <c r="DG23" s="210"/>
      <c r="DH23" s="210"/>
      <c r="DI23" s="210"/>
      <c r="DJ23" s="210"/>
      <c r="DK23" s="210"/>
      <c r="DL23" s="210"/>
      <c r="DM23" s="210"/>
      <c r="DN23" s="210"/>
      <c r="DO23" s="210"/>
      <c r="DP23" s="210"/>
      <c r="DQ23" s="210"/>
      <c r="DR23" s="210"/>
      <c r="DS23" s="210"/>
      <c r="DT23" s="210"/>
      <c r="DU23" s="210"/>
      <c r="DV23" s="309"/>
    </row>
    <row r="24" spans="1:126" s="217" customFormat="1">
      <c r="A24" s="397"/>
      <c r="B24" s="488">
        <v>3</v>
      </c>
      <c r="C24" s="481"/>
      <c r="D24" s="481"/>
      <c r="E24" s="478"/>
      <c r="F24" s="478"/>
      <c r="G24" s="478"/>
      <c r="H24" s="478"/>
      <c r="I24" s="481"/>
      <c r="J24" s="478"/>
      <c r="K24" s="478"/>
      <c r="L24" s="371"/>
      <c r="M24" s="404"/>
      <c r="N24" s="484">
        <f t="shared" ref="N24" si="2">SUMPRODUCT(M24:M27,L24:L27)</f>
        <v>0</v>
      </c>
      <c r="O24" s="475"/>
      <c r="P24" s="485"/>
      <c r="Q24" s="478"/>
      <c r="S24" s="361"/>
      <c r="T24" s="362"/>
      <c r="U24" s="361"/>
      <c r="V24" s="361"/>
      <c r="W24" s="361"/>
      <c r="X24" s="317"/>
      <c r="Y24" s="210"/>
      <c r="Z24" s="210"/>
      <c r="AA24" s="210"/>
      <c r="AB24" s="210"/>
      <c r="AC24" s="210"/>
      <c r="AD24" s="210"/>
      <c r="AE24" s="210"/>
      <c r="AF24" s="210"/>
      <c r="AG24" s="210"/>
      <c r="AH24" s="210"/>
      <c r="AI24" s="210"/>
      <c r="AJ24" s="210"/>
      <c r="AK24" s="309"/>
      <c r="AL24" s="210"/>
      <c r="AM24" s="210"/>
      <c r="AN24" s="210"/>
      <c r="AO24" s="210"/>
      <c r="AP24" s="210"/>
      <c r="AQ24" s="210"/>
      <c r="AR24" s="210"/>
      <c r="AS24" s="210"/>
      <c r="AT24" s="210"/>
      <c r="AU24" s="210"/>
      <c r="AV24" s="210"/>
      <c r="AW24" s="309"/>
      <c r="AX24" s="210"/>
      <c r="AY24" s="210"/>
      <c r="AZ24" s="210"/>
      <c r="BA24" s="210"/>
      <c r="BB24" s="210"/>
      <c r="BC24" s="210"/>
      <c r="BD24" s="210"/>
      <c r="BE24" s="210"/>
      <c r="BF24" s="210"/>
      <c r="BG24" s="210"/>
      <c r="BH24" s="210"/>
      <c r="BI24" s="309"/>
      <c r="BJ24" s="210"/>
      <c r="BK24" s="210"/>
      <c r="BL24" s="210"/>
      <c r="BM24" s="210"/>
      <c r="BN24" s="210"/>
      <c r="BO24" s="210"/>
      <c r="BP24" s="210"/>
      <c r="BQ24" s="210"/>
      <c r="BR24" s="210"/>
      <c r="BS24" s="210"/>
      <c r="BT24" s="210"/>
      <c r="BU24" s="309"/>
      <c r="BV24" s="210"/>
      <c r="BW24" s="210"/>
      <c r="BX24" s="210"/>
      <c r="BY24" s="210"/>
      <c r="BZ24" s="210"/>
      <c r="CA24" s="210"/>
      <c r="CB24" s="210"/>
      <c r="CC24" s="210"/>
      <c r="CD24" s="210"/>
      <c r="CE24" s="210"/>
      <c r="CF24" s="210"/>
      <c r="CG24" s="309"/>
      <c r="CH24" s="210"/>
      <c r="CI24" s="210"/>
      <c r="CJ24" s="210"/>
      <c r="CK24" s="210"/>
      <c r="CL24" s="210"/>
      <c r="CM24" s="210"/>
      <c r="CN24" s="210"/>
      <c r="CO24" s="210"/>
      <c r="CP24" s="210"/>
      <c r="CQ24" s="210"/>
      <c r="CR24" s="210"/>
      <c r="CS24" s="309"/>
      <c r="CT24" s="210"/>
      <c r="CU24" s="210"/>
      <c r="CV24" s="210"/>
      <c r="CW24" s="210"/>
      <c r="CX24" s="210"/>
      <c r="CY24" s="210"/>
      <c r="CZ24" s="210"/>
      <c r="DA24" s="210"/>
      <c r="DB24" s="210"/>
      <c r="DC24" s="210"/>
      <c r="DD24" s="210"/>
      <c r="DE24" s="309"/>
      <c r="DF24" s="210"/>
      <c r="DG24" s="210"/>
      <c r="DH24" s="210"/>
      <c r="DI24" s="210"/>
      <c r="DJ24" s="210"/>
      <c r="DK24" s="210"/>
      <c r="DL24" s="210"/>
      <c r="DM24" s="210"/>
      <c r="DN24" s="210"/>
      <c r="DO24" s="210"/>
      <c r="DP24" s="210"/>
      <c r="DQ24" s="210"/>
      <c r="DR24" s="210"/>
      <c r="DS24" s="210"/>
      <c r="DT24" s="210"/>
      <c r="DU24" s="210"/>
      <c r="DV24" s="309"/>
    </row>
    <row r="25" spans="1:126" s="217" customFormat="1">
      <c r="A25" s="397"/>
      <c r="B25" s="489"/>
      <c r="C25" s="482"/>
      <c r="D25" s="482"/>
      <c r="E25" s="479"/>
      <c r="F25" s="479"/>
      <c r="G25" s="479"/>
      <c r="H25" s="479"/>
      <c r="I25" s="482"/>
      <c r="J25" s="479"/>
      <c r="K25" s="479"/>
      <c r="L25" s="371"/>
      <c r="M25" s="404"/>
      <c r="N25" s="484"/>
      <c r="O25" s="476"/>
      <c r="P25" s="486"/>
      <c r="Q25" s="479"/>
      <c r="S25" s="361"/>
      <c r="T25" s="362"/>
      <c r="U25" s="361"/>
      <c r="V25" s="361"/>
      <c r="W25" s="361"/>
      <c r="X25" s="317"/>
      <c r="Y25" s="210"/>
      <c r="Z25" s="210"/>
      <c r="AA25" s="210"/>
      <c r="AB25" s="210"/>
      <c r="AC25" s="210"/>
      <c r="AD25" s="210"/>
      <c r="AE25" s="210"/>
      <c r="AF25" s="210"/>
      <c r="AG25" s="210"/>
      <c r="AH25" s="210"/>
      <c r="AI25" s="210"/>
      <c r="AJ25" s="210"/>
      <c r="AK25" s="309"/>
      <c r="AL25" s="210"/>
      <c r="AM25" s="210"/>
      <c r="AN25" s="210"/>
      <c r="AO25" s="210"/>
      <c r="AP25" s="210"/>
      <c r="AQ25" s="210"/>
      <c r="AR25" s="210"/>
      <c r="AS25" s="210"/>
      <c r="AT25" s="210"/>
      <c r="AU25" s="210"/>
      <c r="AV25" s="210"/>
      <c r="AW25" s="309"/>
      <c r="AX25" s="210"/>
      <c r="AY25" s="210"/>
      <c r="AZ25" s="210"/>
      <c r="BA25" s="210"/>
      <c r="BB25" s="210"/>
      <c r="BC25" s="210"/>
      <c r="BD25" s="210"/>
      <c r="BE25" s="210"/>
      <c r="BF25" s="210"/>
      <c r="BG25" s="210"/>
      <c r="BH25" s="210"/>
      <c r="BI25" s="309"/>
      <c r="BJ25" s="210"/>
      <c r="BK25" s="210"/>
      <c r="BL25" s="210"/>
      <c r="BM25" s="210"/>
      <c r="BN25" s="210"/>
      <c r="BO25" s="210"/>
      <c r="BP25" s="210"/>
      <c r="BQ25" s="210"/>
      <c r="BR25" s="210"/>
      <c r="BS25" s="210"/>
      <c r="BT25" s="210"/>
      <c r="BU25" s="309"/>
      <c r="BV25" s="210"/>
      <c r="BW25" s="210"/>
      <c r="BX25" s="210"/>
      <c r="BY25" s="210"/>
      <c r="BZ25" s="210"/>
      <c r="CA25" s="210"/>
      <c r="CB25" s="210"/>
      <c r="CC25" s="210"/>
      <c r="CD25" s="210"/>
      <c r="CE25" s="210"/>
      <c r="CF25" s="210"/>
      <c r="CG25" s="309"/>
      <c r="CH25" s="210"/>
      <c r="CI25" s="210"/>
      <c r="CJ25" s="210"/>
      <c r="CK25" s="210"/>
      <c r="CL25" s="210"/>
      <c r="CM25" s="210"/>
      <c r="CN25" s="210"/>
      <c r="CO25" s="210"/>
      <c r="CP25" s="210"/>
      <c r="CQ25" s="210"/>
      <c r="CR25" s="210"/>
      <c r="CS25" s="309"/>
      <c r="CT25" s="210"/>
      <c r="CU25" s="210"/>
      <c r="CV25" s="210"/>
      <c r="CW25" s="210"/>
      <c r="CX25" s="210"/>
      <c r="CY25" s="210"/>
      <c r="CZ25" s="210"/>
      <c r="DA25" s="210"/>
      <c r="DB25" s="210"/>
      <c r="DC25" s="210"/>
      <c r="DD25" s="210"/>
      <c r="DE25" s="309"/>
      <c r="DF25" s="210"/>
      <c r="DG25" s="210"/>
      <c r="DH25" s="210"/>
      <c r="DI25" s="210"/>
      <c r="DJ25" s="210"/>
      <c r="DK25" s="210"/>
      <c r="DL25" s="210"/>
      <c r="DM25" s="210"/>
      <c r="DN25" s="210"/>
      <c r="DO25" s="210"/>
      <c r="DP25" s="210"/>
      <c r="DQ25" s="210"/>
      <c r="DR25" s="210"/>
      <c r="DS25" s="210"/>
      <c r="DT25" s="210"/>
      <c r="DU25" s="210"/>
      <c r="DV25" s="309"/>
    </row>
    <row r="26" spans="1:126" s="217" customFormat="1">
      <c r="A26" s="397"/>
      <c r="B26" s="489"/>
      <c r="C26" s="482"/>
      <c r="D26" s="482"/>
      <c r="E26" s="479"/>
      <c r="F26" s="479"/>
      <c r="G26" s="479"/>
      <c r="H26" s="479"/>
      <c r="I26" s="482"/>
      <c r="J26" s="479"/>
      <c r="K26" s="479"/>
      <c r="L26" s="371"/>
      <c r="M26" s="404"/>
      <c r="N26" s="484"/>
      <c r="O26" s="476"/>
      <c r="P26" s="486"/>
      <c r="Q26" s="479"/>
      <c r="S26" s="361"/>
      <c r="T26" s="362"/>
      <c r="U26" s="361"/>
      <c r="V26" s="361"/>
      <c r="W26" s="361"/>
      <c r="X26" s="317"/>
      <c r="Y26" s="210"/>
      <c r="Z26" s="210"/>
      <c r="AA26" s="210"/>
      <c r="AB26" s="210"/>
      <c r="AC26" s="210"/>
      <c r="AD26" s="210"/>
      <c r="AE26" s="210"/>
      <c r="AF26" s="210"/>
      <c r="AG26" s="210"/>
      <c r="AH26" s="210"/>
      <c r="AI26" s="210"/>
      <c r="AJ26" s="210"/>
      <c r="AK26" s="309"/>
      <c r="AL26" s="210"/>
      <c r="AM26" s="210"/>
      <c r="AN26" s="210"/>
      <c r="AO26" s="210"/>
      <c r="AP26" s="210"/>
      <c r="AQ26" s="210"/>
      <c r="AR26" s="210"/>
      <c r="AS26" s="210"/>
      <c r="AT26" s="210"/>
      <c r="AU26" s="210"/>
      <c r="AV26" s="210"/>
      <c r="AW26" s="309"/>
      <c r="AX26" s="210"/>
      <c r="AY26" s="210"/>
      <c r="AZ26" s="210"/>
      <c r="BA26" s="210"/>
      <c r="BB26" s="210"/>
      <c r="BC26" s="210"/>
      <c r="BD26" s="210"/>
      <c r="BE26" s="210"/>
      <c r="BF26" s="210"/>
      <c r="BG26" s="210"/>
      <c r="BH26" s="210"/>
      <c r="BI26" s="309"/>
      <c r="BJ26" s="210"/>
      <c r="BK26" s="210"/>
      <c r="BL26" s="210"/>
      <c r="BM26" s="210"/>
      <c r="BN26" s="210"/>
      <c r="BO26" s="210"/>
      <c r="BP26" s="210"/>
      <c r="BQ26" s="210"/>
      <c r="BR26" s="210"/>
      <c r="BS26" s="210"/>
      <c r="BT26" s="210"/>
      <c r="BU26" s="309"/>
      <c r="BV26" s="210"/>
      <c r="BW26" s="210"/>
      <c r="BX26" s="210"/>
      <c r="BY26" s="210"/>
      <c r="BZ26" s="210"/>
      <c r="CA26" s="210"/>
      <c r="CB26" s="210"/>
      <c r="CC26" s="210"/>
      <c r="CD26" s="210"/>
      <c r="CE26" s="210"/>
      <c r="CF26" s="210"/>
      <c r="CG26" s="309"/>
      <c r="CH26" s="210"/>
      <c r="CI26" s="210"/>
      <c r="CJ26" s="210"/>
      <c r="CK26" s="210"/>
      <c r="CL26" s="210"/>
      <c r="CM26" s="210"/>
      <c r="CN26" s="210"/>
      <c r="CO26" s="210"/>
      <c r="CP26" s="210"/>
      <c r="CQ26" s="210"/>
      <c r="CR26" s="210"/>
      <c r="CS26" s="309"/>
      <c r="CT26" s="210"/>
      <c r="CU26" s="210"/>
      <c r="CV26" s="210"/>
      <c r="CW26" s="210"/>
      <c r="CX26" s="210"/>
      <c r="CY26" s="210"/>
      <c r="CZ26" s="210"/>
      <c r="DA26" s="210"/>
      <c r="DB26" s="210"/>
      <c r="DC26" s="210"/>
      <c r="DD26" s="210"/>
      <c r="DE26" s="309"/>
      <c r="DF26" s="210"/>
      <c r="DG26" s="210"/>
      <c r="DH26" s="210"/>
      <c r="DI26" s="210"/>
      <c r="DJ26" s="210"/>
      <c r="DK26" s="210"/>
      <c r="DL26" s="210"/>
      <c r="DM26" s="210"/>
      <c r="DN26" s="210"/>
      <c r="DO26" s="210"/>
      <c r="DP26" s="210"/>
      <c r="DQ26" s="210"/>
      <c r="DR26" s="210"/>
      <c r="DS26" s="210"/>
      <c r="DT26" s="210"/>
      <c r="DU26" s="210"/>
      <c r="DV26" s="309"/>
    </row>
    <row r="27" spans="1:126" s="217" customFormat="1">
      <c r="A27" s="397"/>
      <c r="B27" s="490"/>
      <c r="C27" s="483"/>
      <c r="D27" s="483"/>
      <c r="E27" s="480"/>
      <c r="F27" s="480"/>
      <c r="G27" s="480"/>
      <c r="H27" s="480"/>
      <c r="I27" s="483"/>
      <c r="J27" s="480"/>
      <c r="K27" s="480"/>
      <c r="L27" s="371"/>
      <c r="M27" s="404"/>
      <c r="N27" s="484"/>
      <c r="O27" s="477"/>
      <c r="P27" s="487"/>
      <c r="Q27" s="480"/>
      <c r="S27" s="361"/>
      <c r="T27" s="362"/>
      <c r="U27" s="361"/>
      <c r="V27" s="361"/>
      <c r="W27" s="361"/>
      <c r="X27" s="317"/>
      <c r="Y27" s="210"/>
      <c r="Z27" s="210"/>
      <c r="AA27" s="210"/>
      <c r="AB27" s="210"/>
      <c r="AC27" s="210"/>
      <c r="AD27" s="210"/>
      <c r="AE27" s="210"/>
      <c r="AF27" s="210"/>
      <c r="AG27" s="210"/>
      <c r="AH27" s="210"/>
      <c r="AI27" s="210"/>
      <c r="AJ27" s="210"/>
      <c r="AK27" s="309"/>
      <c r="AL27" s="210"/>
      <c r="AM27" s="210"/>
      <c r="AN27" s="210"/>
      <c r="AO27" s="210"/>
      <c r="AP27" s="210"/>
      <c r="AQ27" s="210"/>
      <c r="AR27" s="210"/>
      <c r="AS27" s="210"/>
      <c r="AT27" s="210"/>
      <c r="AU27" s="210"/>
      <c r="AV27" s="210"/>
      <c r="AW27" s="309"/>
      <c r="AX27" s="210"/>
      <c r="AY27" s="210"/>
      <c r="AZ27" s="210"/>
      <c r="BA27" s="210"/>
      <c r="BB27" s="210"/>
      <c r="BC27" s="210"/>
      <c r="BD27" s="210"/>
      <c r="BE27" s="210"/>
      <c r="BF27" s="210"/>
      <c r="BG27" s="210"/>
      <c r="BH27" s="210"/>
      <c r="BI27" s="309"/>
      <c r="BJ27" s="210"/>
      <c r="BK27" s="210"/>
      <c r="BL27" s="210"/>
      <c r="BM27" s="210"/>
      <c r="BN27" s="210"/>
      <c r="BO27" s="210"/>
      <c r="BP27" s="210"/>
      <c r="BQ27" s="210"/>
      <c r="BR27" s="210"/>
      <c r="BS27" s="210"/>
      <c r="BT27" s="210"/>
      <c r="BU27" s="309"/>
      <c r="BV27" s="210"/>
      <c r="BW27" s="210"/>
      <c r="BX27" s="210"/>
      <c r="BY27" s="210"/>
      <c r="BZ27" s="210"/>
      <c r="CA27" s="210"/>
      <c r="CB27" s="210"/>
      <c r="CC27" s="210"/>
      <c r="CD27" s="210"/>
      <c r="CE27" s="210"/>
      <c r="CF27" s="210"/>
      <c r="CG27" s="309"/>
      <c r="CH27" s="210"/>
      <c r="CI27" s="210"/>
      <c r="CJ27" s="210"/>
      <c r="CK27" s="210"/>
      <c r="CL27" s="210"/>
      <c r="CM27" s="210"/>
      <c r="CN27" s="210"/>
      <c r="CO27" s="210"/>
      <c r="CP27" s="210"/>
      <c r="CQ27" s="210"/>
      <c r="CR27" s="210"/>
      <c r="CS27" s="309"/>
      <c r="CT27" s="210"/>
      <c r="CU27" s="210"/>
      <c r="CV27" s="210"/>
      <c r="CW27" s="210"/>
      <c r="CX27" s="210"/>
      <c r="CY27" s="210"/>
      <c r="CZ27" s="210"/>
      <c r="DA27" s="210"/>
      <c r="DB27" s="210"/>
      <c r="DC27" s="210"/>
      <c r="DD27" s="210"/>
      <c r="DE27" s="309"/>
      <c r="DF27" s="210"/>
      <c r="DG27" s="210"/>
      <c r="DH27" s="210"/>
      <c r="DI27" s="210"/>
      <c r="DJ27" s="210"/>
      <c r="DK27" s="210"/>
      <c r="DL27" s="210"/>
      <c r="DM27" s="210"/>
      <c r="DN27" s="210"/>
      <c r="DO27" s="210"/>
      <c r="DP27" s="210"/>
      <c r="DQ27" s="210"/>
      <c r="DR27" s="210"/>
      <c r="DS27" s="210"/>
      <c r="DT27" s="210"/>
      <c r="DU27" s="210"/>
      <c r="DV27" s="309"/>
    </row>
    <row r="28" spans="1:126" s="217" customFormat="1">
      <c r="A28" s="397"/>
      <c r="B28" s="488">
        <v>4</v>
      </c>
      <c r="C28" s="481"/>
      <c r="D28" s="481"/>
      <c r="E28" s="478"/>
      <c r="F28" s="478"/>
      <c r="G28" s="478"/>
      <c r="H28" s="478"/>
      <c r="I28" s="481"/>
      <c r="J28" s="478"/>
      <c r="K28" s="478"/>
      <c r="L28" s="371"/>
      <c r="M28" s="404"/>
      <c r="N28" s="484">
        <f t="shared" ref="N28" si="3">SUMPRODUCT(M28:M31,L28:L31)</f>
        <v>0</v>
      </c>
      <c r="O28" s="475"/>
      <c r="P28" s="485"/>
      <c r="Q28" s="478"/>
      <c r="S28" s="361"/>
      <c r="T28" s="362"/>
      <c r="U28" s="361"/>
      <c r="V28" s="361"/>
      <c r="W28" s="361"/>
      <c r="X28" s="317"/>
      <c r="Y28" s="210"/>
      <c r="Z28" s="210"/>
      <c r="AA28" s="210"/>
      <c r="AB28" s="210"/>
      <c r="AC28" s="210"/>
      <c r="AD28" s="210"/>
      <c r="AE28" s="210"/>
      <c r="AF28" s="210"/>
      <c r="AG28" s="210"/>
      <c r="AH28" s="210"/>
      <c r="AI28" s="210"/>
      <c r="AJ28" s="210"/>
      <c r="AK28" s="309"/>
      <c r="AL28" s="210"/>
      <c r="AM28" s="210"/>
      <c r="AN28" s="210"/>
      <c r="AO28" s="210"/>
      <c r="AP28" s="210"/>
      <c r="AQ28" s="210"/>
      <c r="AR28" s="210"/>
      <c r="AS28" s="210"/>
      <c r="AT28" s="210"/>
      <c r="AU28" s="210"/>
      <c r="AV28" s="210"/>
      <c r="AW28" s="309"/>
      <c r="AX28" s="210"/>
      <c r="AY28" s="210"/>
      <c r="AZ28" s="210"/>
      <c r="BA28" s="210"/>
      <c r="BB28" s="210"/>
      <c r="BC28" s="210"/>
      <c r="BD28" s="210"/>
      <c r="BE28" s="210"/>
      <c r="BF28" s="210"/>
      <c r="BG28" s="210"/>
      <c r="BH28" s="210"/>
      <c r="BI28" s="309"/>
      <c r="BJ28" s="210"/>
      <c r="BK28" s="210"/>
      <c r="BL28" s="210"/>
      <c r="BM28" s="210"/>
      <c r="BN28" s="210"/>
      <c r="BO28" s="210"/>
      <c r="BP28" s="210"/>
      <c r="BQ28" s="210"/>
      <c r="BR28" s="210"/>
      <c r="BS28" s="210"/>
      <c r="BT28" s="210"/>
      <c r="BU28" s="309"/>
      <c r="BV28" s="210"/>
      <c r="BW28" s="210"/>
      <c r="BX28" s="210"/>
      <c r="BY28" s="210"/>
      <c r="BZ28" s="210"/>
      <c r="CA28" s="210"/>
      <c r="CB28" s="210"/>
      <c r="CC28" s="210"/>
      <c r="CD28" s="210"/>
      <c r="CE28" s="210"/>
      <c r="CF28" s="210"/>
      <c r="CG28" s="309"/>
      <c r="CH28" s="210"/>
      <c r="CI28" s="210"/>
      <c r="CJ28" s="210"/>
      <c r="CK28" s="210"/>
      <c r="CL28" s="210"/>
      <c r="CM28" s="210"/>
      <c r="CN28" s="210"/>
      <c r="CO28" s="210"/>
      <c r="CP28" s="210"/>
      <c r="CQ28" s="210"/>
      <c r="CR28" s="210"/>
      <c r="CS28" s="309"/>
      <c r="CT28" s="210"/>
      <c r="CU28" s="210"/>
      <c r="CV28" s="210"/>
      <c r="CW28" s="210"/>
      <c r="CX28" s="210"/>
      <c r="CY28" s="210"/>
      <c r="CZ28" s="210"/>
      <c r="DA28" s="210"/>
      <c r="DB28" s="210"/>
      <c r="DC28" s="210"/>
      <c r="DD28" s="210"/>
      <c r="DE28" s="309"/>
      <c r="DF28" s="210"/>
      <c r="DG28" s="210"/>
      <c r="DH28" s="210"/>
      <c r="DI28" s="210"/>
      <c r="DJ28" s="210"/>
      <c r="DK28" s="210"/>
      <c r="DL28" s="210"/>
      <c r="DM28" s="210"/>
      <c r="DN28" s="210"/>
      <c r="DO28" s="210"/>
      <c r="DP28" s="210"/>
      <c r="DQ28" s="210"/>
      <c r="DR28" s="210"/>
      <c r="DS28" s="210"/>
      <c r="DT28" s="210"/>
      <c r="DU28" s="210"/>
      <c r="DV28" s="309"/>
    </row>
    <row r="29" spans="1:126" s="217" customFormat="1">
      <c r="A29" s="397"/>
      <c r="B29" s="489"/>
      <c r="C29" s="482"/>
      <c r="D29" s="482"/>
      <c r="E29" s="479"/>
      <c r="F29" s="479"/>
      <c r="G29" s="479"/>
      <c r="H29" s="479"/>
      <c r="I29" s="482"/>
      <c r="J29" s="479"/>
      <c r="K29" s="479"/>
      <c r="L29" s="371"/>
      <c r="M29" s="404"/>
      <c r="N29" s="484"/>
      <c r="O29" s="476"/>
      <c r="P29" s="486"/>
      <c r="Q29" s="479"/>
      <c r="S29" s="361"/>
      <c r="T29" s="362"/>
      <c r="U29" s="361"/>
      <c r="V29" s="361"/>
      <c r="W29" s="361"/>
      <c r="X29" s="317"/>
      <c r="Y29" s="210"/>
      <c r="Z29" s="210"/>
      <c r="AA29" s="210"/>
      <c r="AB29" s="210"/>
      <c r="AC29" s="210"/>
      <c r="AD29" s="210"/>
      <c r="AE29" s="210"/>
      <c r="AF29" s="210"/>
      <c r="AG29" s="210"/>
      <c r="AH29" s="210"/>
      <c r="AI29" s="210"/>
      <c r="AJ29" s="210"/>
      <c r="AK29" s="309"/>
      <c r="AL29" s="210"/>
      <c r="AM29" s="210"/>
      <c r="AN29" s="210"/>
      <c r="AO29" s="210"/>
      <c r="AP29" s="210"/>
      <c r="AQ29" s="210"/>
      <c r="AR29" s="210"/>
      <c r="AS29" s="210"/>
      <c r="AT29" s="210"/>
      <c r="AU29" s="210"/>
      <c r="AV29" s="210"/>
      <c r="AW29" s="309"/>
      <c r="AX29" s="210"/>
      <c r="AY29" s="210"/>
      <c r="AZ29" s="210"/>
      <c r="BA29" s="210"/>
      <c r="BB29" s="210"/>
      <c r="BC29" s="210"/>
      <c r="BD29" s="210"/>
      <c r="BE29" s="210"/>
      <c r="BF29" s="210"/>
      <c r="BG29" s="210"/>
      <c r="BH29" s="210"/>
      <c r="BI29" s="309"/>
      <c r="BJ29" s="210"/>
      <c r="BK29" s="210"/>
      <c r="BL29" s="210"/>
      <c r="BM29" s="210"/>
      <c r="BN29" s="210"/>
      <c r="BO29" s="210"/>
      <c r="BP29" s="210"/>
      <c r="BQ29" s="210"/>
      <c r="BR29" s="210"/>
      <c r="BS29" s="210"/>
      <c r="BT29" s="210"/>
      <c r="BU29" s="309"/>
      <c r="BV29" s="210"/>
      <c r="BW29" s="210"/>
      <c r="BX29" s="210"/>
      <c r="BY29" s="210"/>
      <c r="BZ29" s="210"/>
      <c r="CA29" s="210"/>
      <c r="CB29" s="210"/>
      <c r="CC29" s="210"/>
      <c r="CD29" s="210"/>
      <c r="CE29" s="210"/>
      <c r="CF29" s="210"/>
      <c r="CG29" s="309"/>
      <c r="CH29" s="210"/>
      <c r="CI29" s="210"/>
      <c r="CJ29" s="210"/>
      <c r="CK29" s="210"/>
      <c r="CL29" s="210"/>
      <c r="CM29" s="210"/>
      <c r="CN29" s="210"/>
      <c r="CO29" s="210"/>
      <c r="CP29" s="210"/>
      <c r="CQ29" s="210"/>
      <c r="CR29" s="210"/>
      <c r="CS29" s="309"/>
      <c r="CT29" s="210"/>
      <c r="CU29" s="210"/>
      <c r="CV29" s="210"/>
      <c r="CW29" s="210"/>
      <c r="CX29" s="210"/>
      <c r="CY29" s="210"/>
      <c r="CZ29" s="210"/>
      <c r="DA29" s="210"/>
      <c r="DB29" s="210"/>
      <c r="DC29" s="210"/>
      <c r="DD29" s="210"/>
      <c r="DE29" s="309"/>
      <c r="DF29" s="210"/>
      <c r="DG29" s="210"/>
      <c r="DH29" s="210"/>
      <c r="DI29" s="210"/>
      <c r="DJ29" s="210"/>
      <c r="DK29" s="210"/>
      <c r="DL29" s="210"/>
      <c r="DM29" s="210"/>
      <c r="DN29" s="210"/>
      <c r="DO29" s="210"/>
      <c r="DP29" s="210"/>
      <c r="DQ29" s="210"/>
      <c r="DR29" s="210"/>
      <c r="DS29" s="210"/>
      <c r="DT29" s="210"/>
      <c r="DU29" s="210"/>
      <c r="DV29" s="309"/>
    </row>
    <row r="30" spans="1:126" s="217" customFormat="1">
      <c r="A30" s="397"/>
      <c r="B30" s="489"/>
      <c r="C30" s="482"/>
      <c r="D30" s="482"/>
      <c r="E30" s="479"/>
      <c r="F30" s="479"/>
      <c r="G30" s="479"/>
      <c r="H30" s="479"/>
      <c r="I30" s="482"/>
      <c r="J30" s="479"/>
      <c r="K30" s="479"/>
      <c r="L30" s="371"/>
      <c r="M30" s="404"/>
      <c r="N30" s="484"/>
      <c r="O30" s="476"/>
      <c r="P30" s="486"/>
      <c r="Q30" s="479"/>
      <c r="S30" s="361"/>
      <c r="T30" s="362"/>
      <c r="U30" s="361"/>
      <c r="V30" s="361"/>
      <c r="W30" s="361"/>
      <c r="X30" s="317"/>
      <c r="Y30" s="210"/>
      <c r="Z30" s="210"/>
      <c r="AA30" s="210"/>
      <c r="AB30" s="210"/>
      <c r="AC30" s="210"/>
      <c r="AD30" s="210"/>
      <c r="AE30" s="210"/>
      <c r="AF30" s="210"/>
      <c r="AG30" s="210"/>
      <c r="AH30" s="210"/>
      <c r="AI30" s="210"/>
      <c r="AJ30" s="210"/>
      <c r="AK30" s="309"/>
      <c r="AL30" s="210"/>
      <c r="AM30" s="210"/>
      <c r="AN30" s="210"/>
      <c r="AO30" s="210"/>
      <c r="AP30" s="210"/>
      <c r="AQ30" s="210"/>
      <c r="AR30" s="210"/>
      <c r="AS30" s="210"/>
      <c r="AT30" s="210"/>
      <c r="AU30" s="210"/>
      <c r="AV30" s="210"/>
      <c r="AW30" s="309"/>
      <c r="AX30" s="210"/>
      <c r="AY30" s="210"/>
      <c r="AZ30" s="210"/>
      <c r="BA30" s="210"/>
      <c r="BB30" s="210"/>
      <c r="BC30" s="210"/>
      <c r="BD30" s="210"/>
      <c r="BE30" s="210"/>
      <c r="BF30" s="210"/>
      <c r="BG30" s="210"/>
      <c r="BH30" s="210"/>
      <c r="BI30" s="309"/>
      <c r="BJ30" s="210"/>
      <c r="BK30" s="210"/>
      <c r="BL30" s="210"/>
      <c r="BM30" s="210"/>
      <c r="BN30" s="210"/>
      <c r="BO30" s="210"/>
      <c r="BP30" s="210"/>
      <c r="BQ30" s="210"/>
      <c r="BR30" s="210"/>
      <c r="BS30" s="210"/>
      <c r="BT30" s="210"/>
      <c r="BU30" s="309"/>
      <c r="BV30" s="210"/>
      <c r="BW30" s="210"/>
      <c r="BX30" s="210"/>
      <c r="BY30" s="210"/>
      <c r="BZ30" s="210"/>
      <c r="CA30" s="210"/>
      <c r="CB30" s="210"/>
      <c r="CC30" s="210"/>
      <c r="CD30" s="210"/>
      <c r="CE30" s="210"/>
      <c r="CF30" s="210"/>
      <c r="CG30" s="309"/>
      <c r="CH30" s="210"/>
      <c r="CI30" s="210"/>
      <c r="CJ30" s="210"/>
      <c r="CK30" s="210"/>
      <c r="CL30" s="210"/>
      <c r="CM30" s="210"/>
      <c r="CN30" s="210"/>
      <c r="CO30" s="210"/>
      <c r="CP30" s="210"/>
      <c r="CQ30" s="210"/>
      <c r="CR30" s="210"/>
      <c r="CS30" s="309"/>
      <c r="CT30" s="210"/>
      <c r="CU30" s="210"/>
      <c r="CV30" s="210"/>
      <c r="CW30" s="210"/>
      <c r="CX30" s="210"/>
      <c r="CY30" s="210"/>
      <c r="CZ30" s="210"/>
      <c r="DA30" s="210"/>
      <c r="DB30" s="210"/>
      <c r="DC30" s="210"/>
      <c r="DD30" s="210"/>
      <c r="DE30" s="309"/>
      <c r="DF30" s="210"/>
      <c r="DG30" s="210"/>
      <c r="DH30" s="210"/>
      <c r="DI30" s="210"/>
      <c r="DJ30" s="210"/>
      <c r="DK30" s="210"/>
      <c r="DL30" s="210"/>
      <c r="DM30" s="210"/>
      <c r="DN30" s="210"/>
      <c r="DO30" s="210"/>
      <c r="DP30" s="210"/>
      <c r="DQ30" s="210"/>
      <c r="DR30" s="210"/>
      <c r="DS30" s="210"/>
      <c r="DT30" s="210"/>
      <c r="DU30" s="210"/>
      <c r="DV30" s="309"/>
    </row>
    <row r="31" spans="1:126" s="217" customFormat="1">
      <c r="A31" s="397"/>
      <c r="B31" s="490"/>
      <c r="C31" s="483"/>
      <c r="D31" s="483"/>
      <c r="E31" s="480"/>
      <c r="F31" s="480"/>
      <c r="G31" s="480"/>
      <c r="H31" s="480"/>
      <c r="I31" s="483"/>
      <c r="J31" s="480"/>
      <c r="K31" s="480"/>
      <c r="L31" s="371"/>
      <c r="M31" s="404"/>
      <c r="N31" s="484"/>
      <c r="O31" s="477"/>
      <c r="P31" s="487"/>
      <c r="Q31" s="480"/>
      <c r="S31" s="361"/>
      <c r="T31" s="362"/>
      <c r="U31" s="361"/>
      <c r="V31" s="361"/>
      <c r="W31" s="361"/>
      <c r="X31" s="317"/>
      <c r="Y31" s="210"/>
      <c r="Z31" s="210"/>
      <c r="AA31" s="210"/>
      <c r="AB31" s="210"/>
      <c r="AC31" s="210"/>
      <c r="AD31" s="210"/>
      <c r="AE31" s="210"/>
      <c r="AF31" s="210"/>
      <c r="AG31" s="210"/>
      <c r="AH31" s="210"/>
      <c r="AI31" s="210"/>
      <c r="AJ31" s="210"/>
      <c r="AK31" s="309"/>
      <c r="AL31" s="210"/>
      <c r="AM31" s="210"/>
      <c r="AN31" s="210"/>
      <c r="AO31" s="210"/>
      <c r="AP31" s="210"/>
      <c r="AQ31" s="210"/>
      <c r="AR31" s="210"/>
      <c r="AS31" s="210"/>
      <c r="AT31" s="210"/>
      <c r="AU31" s="210"/>
      <c r="AV31" s="210"/>
      <c r="AW31" s="309"/>
      <c r="AX31" s="210"/>
      <c r="AY31" s="210"/>
      <c r="AZ31" s="210"/>
      <c r="BA31" s="210"/>
      <c r="BB31" s="210"/>
      <c r="BC31" s="210"/>
      <c r="BD31" s="210"/>
      <c r="BE31" s="210"/>
      <c r="BF31" s="210"/>
      <c r="BG31" s="210"/>
      <c r="BH31" s="210"/>
      <c r="BI31" s="309"/>
      <c r="BJ31" s="210"/>
      <c r="BK31" s="210"/>
      <c r="BL31" s="210"/>
      <c r="BM31" s="210"/>
      <c r="BN31" s="210"/>
      <c r="BO31" s="210"/>
      <c r="BP31" s="210"/>
      <c r="BQ31" s="210"/>
      <c r="BR31" s="210"/>
      <c r="BS31" s="210"/>
      <c r="BT31" s="210"/>
      <c r="BU31" s="309"/>
      <c r="BV31" s="210"/>
      <c r="BW31" s="210"/>
      <c r="BX31" s="210"/>
      <c r="BY31" s="210"/>
      <c r="BZ31" s="210"/>
      <c r="CA31" s="210"/>
      <c r="CB31" s="210"/>
      <c r="CC31" s="210"/>
      <c r="CD31" s="210"/>
      <c r="CE31" s="210"/>
      <c r="CF31" s="210"/>
      <c r="CG31" s="309"/>
      <c r="CH31" s="210"/>
      <c r="CI31" s="210"/>
      <c r="CJ31" s="210"/>
      <c r="CK31" s="210"/>
      <c r="CL31" s="210"/>
      <c r="CM31" s="210"/>
      <c r="CN31" s="210"/>
      <c r="CO31" s="210"/>
      <c r="CP31" s="210"/>
      <c r="CQ31" s="210"/>
      <c r="CR31" s="210"/>
      <c r="CS31" s="309"/>
      <c r="CT31" s="210"/>
      <c r="CU31" s="210"/>
      <c r="CV31" s="210"/>
      <c r="CW31" s="210"/>
      <c r="CX31" s="210"/>
      <c r="CY31" s="210"/>
      <c r="CZ31" s="210"/>
      <c r="DA31" s="210"/>
      <c r="DB31" s="210"/>
      <c r="DC31" s="210"/>
      <c r="DD31" s="210"/>
      <c r="DE31" s="309"/>
      <c r="DF31" s="210"/>
      <c r="DG31" s="210"/>
      <c r="DH31" s="210"/>
      <c r="DI31" s="210"/>
      <c r="DJ31" s="210"/>
      <c r="DK31" s="210"/>
      <c r="DL31" s="210"/>
      <c r="DM31" s="210"/>
      <c r="DN31" s="210"/>
      <c r="DO31" s="210"/>
      <c r="DP31" s="210"/>
      <c r="DQ31" s="210"/>
      <c r="DR31" s="210"/>
      <c r="DS31" s="210"/>
      <c r="DT31" s="210"/>
      <c r="DU31" s="210"/>
      <c r="DV31" s="309"/>
    </row>
    <row r="32" spans="1:126" s="217" customFormat="1">
      <c r="A32" s="397"/>
      <c r="B32" s="488">
        <v>5</v>
      </c>
      <c r="C32" s="481"/>
      <c r="D32" s="481"/>
      <c r="E32" s="478"/>
      <c r="F32" s="478"/>
      <c r="G32" s="478"/>
      <c r="H32" s="478"/>
      <c r="I32" s="481"/>
      <c r="J32" s="478"/>
      <c r="K32" s="478"/>
      <c r="L32" s="371"/>
      <c r="M32" s="404"/>
      <c r="N32" s="484">
        <f t="shared" ref="N32" si="4">SUMPRODUCT(M32:M35,L32:L35)</f>
        <v>0</v>
      </c>
      <c r="O32" s="475"/>
      <c r="P32" s="485"/>
      <c r="Q32" s="478"/>
      <c r="S32" s="361"/>
      <c r="T32" s="362"/>
      <c r="U32" s="361"/>
      <c r="V32" s="361"/>
      <c r="W32" s="361"/>
      <c r="X32" s="317"/>
      <c r="Y32" s="210"/>
      <c r="Z32" s="210"/>
      <c r="AA32" s="210"/>
      <c r="AB32" s="210"/>
      <c r="AC32" s="210"/>
      <c r="AD32" s="210"/>
      <c r="AE32" s="210"/>
      <c r="AF32" s="210"/>
      <c r="AG32" s="210"/>
      <c r="AH32" s="210"/>
      <c r="AI32" s="210"/>
      <c r="AJ32" s="210"/>
      <c r="AK32" s="309"/>
      <c r="AL32" s="210"/>
      <c r="AM32" s="210"/>
      <c r="AN32" s="210"/>
      <c r="AO32" s="210"/>
      <c r="AP32" s="210"/>
      <c r="AQ32" s="210"/>
      <c r="AR32" s="210"/>
      <c r="AS32" s="210"/>
      <c r="AT32" s="210"/>
      <c r="AU32" s="210"/>
      <c r="AV32" s="210"/>
      <c r="AW32" s="309"/>
      <c r="AX32" s="210"/>
      <c r="AY32" s="210"/>
      <c r="AZ32" s="210"/>
      <c r="BA32" s="210"/>
      <c r="BB32" s="210"/>
      <c r="BC32" s="210"/>
      <c r="BD32" s="210"/>
      <c r="BE32" s="210"/>
      <c r="BF32" s="210"/>
      <c r="BG32" s="210"/>
      <c r="BH32" s="210"/>
      <c r="BI32" s="309"/>
      <c r="BJ32" s="210"/>
      <c r="BK32" s="210"/>
      <c r="BL32" s="210"/>
      <c r="BM32" s="210"/>
      <c r="BN32" s="210"/>
      <c r="BO32" s="210"/>
      <c r="BP32" s="210"/>
      <c r="BQ32" s="210"/>
      <c r="BR32" s="210"/>
      <c r="BS32" s="210"/>
      <c r="BT32" s="210"/>
      <c r="BU32" s="309"/>
      <c r="BV32" s="210"/>
      <c r="BW32" s="210"/>
      <c r="BX32" s="210"/>
      <c r="BY32" s="210"/>
      <c r="BZ32" s="210"/>
      <c r="CA32" s="210"/>
      <c r="CB32" s="210"/>
      <c r="CC32" s="210"/>
      <c r="CD32" s="210"/>
      <c r="CE32" s="210"/>
      <c r="CF32" s="210"/>
      <c r="CG32" s="309"/>
      <c r="CH32" s="210"/>
      <c r="CI32" s="210"/>
      <c r="CJ32" s="210"/>
      <c r="CK32" s="210"/>
      <c r="CL32" s="210"/>
      <c r="CM32" s="210"/>
      <c r="CN32" s="210"/>
      <c r="CO32" s="210"/>
      <c r="CP32" s="210"/>
      <c r="CQ32" s="210"/>
      <c r="CR32" s="210"/>
      <c r="CS32" s="309"/>
      <c r="CT32" s="210"/>
      <c r="CU32" s="210"/>
      <c r="CV32" s="210"/>
      <c r="CW32" s="210"/>
      <c r="CX32" s="210"/>
      <c r="CY32" s="210"/>
      <c r="CZ32" s="210"/>
      <c r="DA32" s="210"/>
      <c r="DB32" s="210"/>
      <c r="DC32" s="210"/>
      <c r="DD32" s="210"/>
      <c r="DE32" s="309"/>
      <c r="DF32" s="210"/>
      <c r="DG32" s="210"/>
      <c r="DH32" s="210"/>
      <c r="DI32" s="210"/>
      <c r="DJ32" s="210"/>
      <c r="DK32" s="210"/>
      <c r="DL32" s="210"/>
      <c r="DM32" s="210"/>
      <c r="DN32" s="210"/>
      <c r="DO32" s="210"/>
      <c r="DP32" s="210"/>
      <c r="DQ32" s="210"/>
      <c r="DR32" s="210"/>
      <c r="DS32" s="210"/>
      <c r="DT32" s="210"/>
      <c r="DU32" s="210"/>
      <c r="DV32" s="309"/>
    </row>
    <row r="33" spans="1:126" s="217" customFormat="1">
      <c r="A33" s="397"/>
      <c r="B33" s="489"/>
      <c r="C33" s="482"/>
      <c r="D33" s="482"/>
      <c r="E33" s="479"/>
      <c r="F33" s="479"/>
      <c r="G33" s="479"/>
      <c r="H33" s="479"/>
      <c r="I33" s="482"/>
      <c r="J33" s="479"/>
      <c r="K33" s="479"/>
      <c r="L33" s="371"/>
      <c r="M33" s="404"/>
      <c r="N33" s="484"/>
      <c r="O33" s="476"/>
      <c r="P33" s="486"/>
      <c r="Q33" s="479"/>
      <c r="S33" s="361"/>
      <c r="T33" s="362"/>
      <c r="U33" s="361"/>
      <c r="V33" s="361"/>
      <c r="W33" s="361"/>
      <c r="X33" s="317"/>
      <c r="Y33" s="210"/>
      <c r="Z33" s="210"/>
      <c r="AA33" s="210"/>
      <c r="AB33" s="210"/>
      <c r="AC33" s="210"/>
      <c r="AD33" s="210"/>
      <c r="AE33" s="210"/>
      <c r="AF33" s="210"/>
      <c r="AG33" s="210"/>
      <c r="AH33" s="210"/>
      <c r="AI33" s="210"/>
      <c r="AJ33" s="210"/>
      <c r="AK33" s="309"/>
      <c r="AL33" s="210"/>
      <c r="AM33" s="210"/>
      <c r="AN33" s="210"/>
      <c r="AO33" s="210"/>
      <c r="AP33" s="210"/>
      <c r="AQ33" s="210"/>
      <c r="AR33" s="210"/>
      <c r="AS33" s="210"/>
      <c r="AT33" s="210"/>
      <c r="AU33" s="210"/>
      <c r="AV33" s="210"/>
      <c r="AW33" s="309"/>
      <c r="AX33" s="210"/>
      <c r="AY33" s="210"/>
      <c r="AZ33" s="210"/>
      <c r="BA33" s="210"/>
      <c r="BB33" s="210"/>
      <c r="BC33" s="210"/>
      <c r="BD33" s="210"/>
      <c r="BE33" s="210"/>
      <c r="BF33" s="210"/>
      <c r="BG33" s="210"/>
      <c r="BH33" s="210"/>
      <c r="BI33" s="309"/>
      <c r="BJ33" s="210"/>
      <c r="BK33" s="210"/>
      <c r="BL33" s="210"/>
      <c r="BM33" s="210"/>
      <c r="BN33" s="210"/>
      <c r="BO33" s="210"/>
      <c r="BP33" s="210"/>
      <c r="BQ33" s="210"/>
      <c r="BR33" s="210"/>
      <c r="BS33" s="210"/>
      <c r="BT33" s="210"/>
      <c r="BU33" s="309"/>
      <c r="BV33" s="210"/>
      <c r="BW33" s="210"/>
      <c r="BX33" s="210"/>
      <c r="BY33" s="210"/>
      <c r="BZ33" s="210"/>
      <c r="CA33" s="210"/>
      <c r="CB33" s="210"/>
      <c r="CC33" s="210"/>
      <c r="CD33" s="210"/>
      <c r="CE33" s="210"/>
      <c r="CF33" s="210"/>
      <c r="CG33" s="309"/>
      <c r="CH33" s="210"/>
      <c r="CI33" s="210"/>
      <c r="CJ33" s="210"/>
      <c r="CK33" s="210"/>
      <c r="CL33" s="210"/>
      <c r="CM33" s="210"/>
      <c r="CN33" s="210"/>
      <c r="CO33" s="210"/>
      <c r="CP33" s="210"/>
      <c r="CQ33" s="210"/>
      <c r="CR33" s="210"/>
      <c r="CS33" s="309"/>
      <c r="CT33" s="210"/>
      <c r="CU33" s="210"/>
      <c r="CV33" s="210"/>
      <c r="CW33" s="210"/>
      <c r="CX33" s="210"/>
      <c r="CY33" s="210"/>
      <c r="CZ33" s="210"/>
      <c r="DA33" s="210"/>
      <c r="DB33" s="210"/>
      <c r="DC33" s="210"/>
      <c r="DD33" s="210"/>
      <c r="DE33" s="309"/>
      <c r="DF33" s="210"/>
      <c r="DG33" s="210"/>
      <c r="DH33" s="210"/>
      <c r="DI33" s="210"/>
      <c r="DJ33" s="210"/>
      <c r="DK33" s="210"/>
      <c r="DL33" s="210"/>
      <c r="DM33" s="210"/>
      <c r="DN33" s="210"/>
      <c r="DO33" s="210"/>
      <c r="DP33" s="210"/>
      <c r="DQ33" s="210"/>
      <c r="DR33" s="210"/>
      <c r="DS33" s="210"/>
      <c r="DT33" s="210"/>
      <c r="DU33" s="210"/>
      <c r="DV33" s="309"/>
    </row>
    <row r="34" spans="1:126" s="217" customFormat="1">
      <c r="A34" s="397"/>
      <c r="B34" s="489"/>
      <c r="C34" s="482"/>
      <c r="D34" s="482"/>
      <c r="E34" s="479"/>
      <c r="F34" s="479"/>
      <c r="G34" s="479"/>
      <c r="H34" s="479"/>
      <c r="I34" s="482"/>
      <c r="J34" s="479"/>
      <c r="K34" s="479"/>
      <c r="L34" s="371"/>
      <c r="M34" s="404"/>
      <c r="N34" s="484"/>
      <c r="O34" s="476"/>
      <c r="P34" s="486"/>
      <c r="Q34" s="479"/>
      <c r="S34" s="361"/>
      <c r="T34" s="362"/>
      <c r="U34" s="361"/>
      <c r="V34" s="361"/>
      <c r="W34" s="361"/>
      <c r="X34" s="317"/>
      <c r="Y34" s="210"/>
      <c r="Z34" s="210"/>
      <c r="AA34" s="210"/>
      <c r="AB34" s="210"/>
      <c r="AC34" s="210"/>
      <c r="AD34" s="210"/>
      <c r="AE34" s="210"/>
      <c r="AF34" s="210"/>
      <c r="AG34" s="210"/>
      <c r="AH34" s="210"/>
      <c r="AI34" s="210"/>
      <c r="AJ34" s="210"/>
      <c r="AK34" s="309"/>
      <c r="AL34" s="210"/>
      <c r="AM34" s="210"/>
      <c r="AN34" s="210"/>
      <c r="AO34" s="210"/>
      <c r="AP34" s="210"/>
      <c r="AQ34" s="210"/>
      <c r="AR34" s="210"/>
      <c r="AS34" s="210"/>
      <c r="AT34" s="210"/>
      <c r="AU34" s="210"/>
      <c r="AV34" s="210"/>
      <c r="AW34" s="309"/>
      <c r="AX34" s="210"/>
      <c r="AY34" s="210"/>
      <c r="AZ34" s="210"/>
      <c r="BA34" s="210"/>
      <c r="BB34" s="210"/>
      <c r="BC34" s="210"/>
      <c r="BD34" s="210"/>
      <c r="BE34" s="210"/>
      <c r="BF34" s="210"/>
      <c r="BG34" s="210"/>
      <c r="BH34" s="210"/>
      <c r="BI34" s="309"/>
      <c r="BJ34" s="210"/>
      <c r="BK34" s="210"/>
      <c r="BL34" s="210"/>
      <c r="BM34" s="210"/>
      <c r="BN34" s="210"/>
      <c r="BO34" s="210"/>
      <c r="BP34" s="210"/>
      <c r="BQ34" s="210"/>
      <c r="BR34" s="210"/>
      <c r="BS34" s="210"/>
      <c r="BT34" s="210"/>
      <c r="BU34" s="309"/>
      <c r="BV34" s="210"/>
      <c r="BW34" s="210"/>
      <c r="BX34" s="210"/>
      <c r="BY34" s="210"/>
      <c r="BZ34" s="210"/>
      <c r="CA34" s="210"/>
      <c r="CB34" s="210"/>
      <c r="CC34" s="210"/>
      <c r="CD34" s="210"/>
      <c r="CE34" s="210"/>
      <c r="CF34" s="210"/>
      <c r="CG34" s="309"/>
      <c r="CH34" s="210"/>
      <c r="CI34" s="210"/>
      <c r="CJ34" s="210"/>
      <c r="CK34" s="210"/>
      <c r="CL34" s="210"/>
      <c r="CM34" s="210"/>
      <c r="CN34" s="210"/>
      <c r="CO34" s="210"/>
      <c r="CP34" s="210"/>
      <c r="CQ34" s="210"/>
      <c r="CR34" s="210"/>
      <c r="CS34" s="309"/>
      <c r="CT34" s="210"/>
      <c r="CU34" s="210"/>
      <c r="CV34" s="210"/>
      <c r="CW34" s="210"/>
      <c r="CX34" s="210"/>
      <c r="CY34" s="210"/>
      <c r="CZ34" s="210"/>
      <c r="DA34" s="210"/>
      <c r="DB34" s="210"/>
      <c r="DC34" s="210"/>
      <c r="DD34" s="210"/>
      <c r="DE34" s="309"/>
      <c r="DF34" s="210"/>
      <c r="DG34" s="210"/>
      <c r="DH34" s="210"/>
      <c r="DI34" s="210"/>
      <c r="DJ34" s="210"/>
      <c r="DK34" s="210"/>
      <c r="DL34" s="210"/>
      <c r="DM34" s="210"/>
      <c r="DN34" s="210"/>
      <c r="DO34" s="210"/>
      <c r="DP34" s="210"/>
      <c r="DQ34" s="210"/>
      <c r="DR34" s="210"/>
      <c r="DS34" s="210"/>
      <c r="DT34" s="210"/>
      <c r="DU34" s="210"/>
      <c r="DV34" s="309"/>
    </row>
    <row r="35" spans="1:126" s="217" customFormat="1">
      <c r="A35" s="397"/>
      <c r="B35" s="490"/>
      <c r="C35" s="483"/>
      <c r="D35" s="483"/>
      <c r="E35" s="480"/>
      <c r="F35" s="480"/>
      <c r="G35" s="480"/>
      <c r="H35" s="480"/>
      <c r="I35" s="483"/>
      <c r="J35" s="480"/>
      <c r="K35" s="480"/>
      <c r="L35" s="371"/>
      <c r="M35" s="404"/>
      <c r="N35" s="484"/>
      <c r="O35" s="477"/>
      <c r="P35" s="487"/>
      <c r="Q35" s="480"/>
      <c r="S35" s="361"/>
      <c r="T35" s="362"/>
      <c r="U35" s="361"/>
      <c r="V35" s="361"/>
      <c r="W35" s="361"/>
      <c r="X35" s="317"/>
      <c r="Y35" s="210"/>
      <c r="Z35" s="210"/>
      <c r="AA35" s="210"/>
      <c r="AB35" s="210"/>
      <c r="AC35" s="210"/>
      <c r="AD35" s="210"/>
      <c r="AE35" s="210"/>
      <c r="AF35" s="210"/>
      <c r="AG35" s="210"/>
      <c r="AH35" s="210"/>
      <c r="AI35" s="210"/>
      <c r="AJ35" s="210"/>
      <c r="AK35" s="309"/>
      <c r="AL35" s="210"/>
      <c r="AM35" s="210"/>
      <c r="AN35" s="210"/>
      <c r="AO35" s="210"/>
      <c r="AP35" s="210"/>
      <c r="AQ35" s="210"/>
      <c r="AR35" s="210"/>
      <c r="AS35" s="210"/>
      <c r="AT35" s="210"/>
      <c r="AU35" s="210"/>
      <c r="AV35" s="210"/>
      <c r="AW35" s="309"/>
      <c r="AX35" s="210"/>
      <c r="AY35" s="210"/>
      <c r="AZ35" s="210"/>
      <c r="BA35" s="210"/>
      <c r="BB35" s="210"/>
      <c r="BC35" s="210"/>
      <c r="BD35" s="210"/>
      <c r="BE35" s="210"/>
      <c r="BF35" s="210"/>
      <c r="BG35" s="210"/>
      <c r="BH35" s="210"/>
      <c r="BI35" s="309"/>
      <c r="BJ35" s="210"/>
      <c r="BK35" s="210"/>
      <c r="BL35" s="210"/>
      <c r="BM35" s="210"/>
      <c r="BN35" s="210"/>
      <c r="BO35" s="210"/>
      <c r="BP35" s="210"/>
      <c r="BQ35" s="210"/>
      <c r="BR35" s="210"/>
      <c r="BS35" s="210"/>
      <c r="BT35" s="210"/>
      <c r="BU35" s="309"/>
      <c r="BV35" s="210"/>
      <c r="BW35" s="210"/>
      <c r="BX35" s="210"/>
      <c r="BY35" s="210"/>
      <c r="BZ35" s="210"/>
      <c r="CA35" s="210"/>
      <c r="CB35" s="210"/>
      <c r="CC35" s="210"/>
      <c r="CD35" s="210"/>
      <c r="CE35" s="210"/>
      <c r="CF35" s="210"/>
      <c r="CG35" s="309"/>
      <c r="CH35" s="210"/>
      <c r="CI35" s="210"/>
      <c r="CJ35" s="210"/>
      <c r="CK35" s="210"/>
      <c r="CL35" s="210"/>
      <c r="CM35" s="210"/>
      <c r="CN35" s="210"/>
      <c r="CO35" s="210"/>
      <c r="CP35" s="210"/>
      <c r="CQ35" s="210"/>
      <c r="CR35" s="210"/>
      <c r="CS35" s="309"/>
      <c r="CT35" s="210"/>
      <c r="CU35" s="210"/>
      <c r="CV35" s="210"/>
      <c r="CW35" s="210"/>
      <c r="CX35" s="210"/>
      <c r="CY35" s="210"/>
      <c r="CZ35" s="210"/>
      <c r="DA35" s="210"/>
      <c r="DB35" s="210"/>
      <c r="DC35" s="210"/>
      <c r="DD35" s="210"/>
      <c r="DE35" s="309"/>
      <c r="DF35" s="210"/>
      <c r="DG35" s="210"/>
      <c r="DH35" s="210"/>
      <c r="DI35" s="210"/>
      <c r="DJ35" s="210"/>
      <c r="DK35" s="210"/>
      <c r="DL35" s="210"/>
      <c r="DM35" s="210"/>
      <c r="DN35" s="210"/>
      <c r="DO35" s="210"/>
      <c r="DP35" s="210"/>
      <c r="DQ35" s="210"/>
      <c r="DR35" s="210"/>
      <c r="DS35" s="210"/>
      <c r="DT35" s="210"/>
      <c r="DU35" s="210"/>
      <c r="DV35" s="309"/>
    </row>
    <row r="36" spans="1:126" s="217" customFormat="1">
      <c r="A36" s="397"/>
      <c r="B36" s="488">
        <v>6</v>
      </c>
      <c r="C36" s="481"/>
      <c r="D36" s="481"/>
      <c r="E36" s="478"/>
      <c r="F36" s="478"/>
      <c r="G36" s="478"/>
      <c r="H36" s="478"/>
      <c r="I36" s="481"/>
      <c r="J36" s="478"/>
      <c r="K36" s="478"/>
      <c r="L36" s="371"/>
      <c r="M36" s="404"/>
      <c r="N36" s="484">
        <f t="shared" ref="N36" si="5">SUMPRODUCT(M36:M39,L36:L39)</f>
        <v>0</v>
      </c>
      <c r="O36" s="475"/>
      <c r="P36" s="485"/>
      <c r="Q36" s="478"/>
      <c r="S36" s="361"/>
      <c r="T36" s="361"/>
      <c r="U36" s="361"/>
      <c r="V36" s="361"/>
      <c r="W36" s="361"/>
      <c r="X36" s="317"/>
      <c r="Y36" s="210"/>
      <c r="Z36" s="210"/>
      <c r="AA36" s="210"/>
      <c r="AB36" s="210"/>
      <c r="AC36" s="210"/>
      <c r="AD36" s="210"/>
      <c r="AE36" s="210"/>
      <c r="AF36" s="210"/>
      <c r="AG36" s="210"/>
      <c r="AH36" s="210"/>
      <c r="AI36" s="210"/>
      <c r="AJ36" s="210"/>
      <c r="AK36" s="309"/>
      <c r="AL36" s="210"/>
      <c r="AM36" s="210"/>
      <c r="AN36" s="210"/>
      <c r="AO36" s="210"/>
      <c r="AP36" s="210"/>
      <c r="AQ36" s="210"/>
      <c r="AR36" s="210"/>
      <c r="AS36" s="210"/>
      <c r="AT36" s="210"/>
      <c r="AU36" s="210"/>
      <c r="AV36" s="210"/>
      <c r="AW36" s="309"/>
      <c r="AX36" s="210"/>
      <c r="AY36" s="210"/>
      <c r="AZ36" s="210"/>
      <c r="BA36" s="210"/>
      <c r="BB36" s="210"/>
      <c r="BC36" s="210"/>
      <c r="BD36" s="210"/>
      <c r="BE36" s="210"/>
      <c r="BF36" s="210"/>
      <c r="BG36" s="210"/>
      <c r="BH36" s="210"/>
      <c r="BI36" s="309"/>
      <c r="BJ36" s="210"/>
      <c r="BK36" s="210"/>
      <c r="BL36" s="210"/>
      <c r="BM36" s="210"/>
      <c r="BN36" s="210"/>
      <c r="BO36" s="210"/>
      <c r="BP36" s="210"/>
      <c r="BQ36" s="210"/>
      <c r="BR36" s="210"/>
      <c r="BS36" s="210"/>
      <c r="BT36" s="210"/>
      <c r="BU36" s="309"/>
      <c r="BV36" s="210"/>
      <c r="BW36" s="210"/>
      <c r="BX36" s="210"/>
      <c r="BY36" s="210"/>
      <c r="BZ36" s="210"/>
      <c r="CA36" s="210"/>
      <c r="CB36" s="210"/>
      <c r="CC36" s="210"/>
      <c r="CD36" s="210"/>
      <c r="CE36" s="210"/>
      <c r="CF36" s="210"/>
      <c r="CG36" s="309"/>
      <c r="CH36" s="210"/>
      <c r="CI36" s="210"/>
      <c r="CJ36" s="210"/>
      <c r="CK36" s="210"/>
      <c r="CL36" s="210"/>
      <c r="CM36" s="210"/>
      <c r="CN36" s="210"/>
      <c r="CO36" s="210"/>
      <c r="CP36" s="210"/>
      <c r="CQ36" s="210"/>
      <c r="CR36" s="210"/>
      <c r="CS36" s="309"/>
      <c r="CT36" s="210"/>
      <c r="CU36" s="210"/>
      <c r="CV36" s="210"/>
      <c r="CW36" s="210"/>
      <c r="CX36" s="210"/>
      <c r="CY36" s="210"/>
      <c r="CZ36" s="210"/>
      <c r="DA36" s="210"/>
      <c r="DB36" s="210"/>
      <c r="DC36" s="210"/>
      <c r="DD36" s="210"/>
      <c r="DE36" s="309"/>
      <c r="DF36" s="210"/>
      <c r="DG36" s="210"/>
      <c r="DH36" s="210"/>
      <c r="DI36" s="210"/>
      <c r="DJ36" s="210"/>
      <c r="DK36" s="210"/>
      <c r="DL36" s="210"/>
      <c r="DM36" s="210"/>
      <c r="DN36" s="210"/>
      <c r="DO36" s="210"/>
      <c r="DP36" s="210"/>
      <c r="DQ36" s="210"/>
      <c r="DR36" s="210"/>
      <c r="DS36" s="210"/>
      <c r="DT36" s="210"/>
      <c r="DU36" s="210"/>
      <c r="DV36" s="309"/>
    </row>
    <row r="37" spans="1:126" s="217" customFormat="1">
      <c r="A37" s="397"/>
      <c r="B37" s="489"/>
      <c r="C37" s="482"/>
      <c r="D37" s="482"/>
      <c r="E37" s="479"/>
      <c r="F37" s="479"/>
      <c r="G37" s="479"/>
      <c r="H37" s="479"/>
      <c r="I37" s="482"/>
      <c r="J37" s="479"/>
      <c r="K37" s="479"/>
      <c r="L37" s="371"/>
      <c r="M37" s="404"/>
      <c r="N37" s="484"/>
      <c r="O37" s="476"/>
      <c r="P37" s="486"/>
      <c r="Q37" s="479"/>
      <c r="S37" s="361"/>
      <c r="T37" s="361"/>
      <c r="U37" s="361"/>
      <c r="V37" s="361"/>
      <c r="W37" s="361"/>
      <c r="X37" s="317"/>
      <c r="Y37" s="210"/>
      <c r="Z37" s="210"/>
      <c r="AA37" s="210"/>
      <c r="AB37" s="210"/>
      <c r="AC37" s="210"/>
      <c r="AD37" s="210"/>
      <c r="AE37" s="210"/>
      <c r="AF37" s="210"/>
      <c r="AG37" s="210"/>
      <c r="AH37" s="210"/>
      <c r="AI37" s="210"/>
      <c r="AJ37" s="210"/>
      <c r="AK37" s="309"/>
      <c r="AL37" s="210"/>
      <c r="AM37" s="210"/>
      <c r="AN37" s="210"/>
      <c r="AO37" s="210"/>
      <c r="AP37" s="210"/>
      <c r="AQ37" s="210"/>
      <c r="AR37" s="210"/>
      <c r="AS37" s="210"/>
      <c r="AT37" s="210"/>
      <c r="AU37" s="210"/>
      <c r="AV37" s="210"/>
      <c r="AW37" s="309"/>
      <c r="AX37" s="210"/>
      <c r="AY37" s="210"/>
      <c r="AZ37" s="210"/>
      <c r="BA37" s="210"/>
      <c r="BB37" s="210"/>
      <c r="BC37" s="210"/>
      <c r="BD37" s="210"/>
      <c r="BE37" s="210"/>
      <c r="BF37" s="210"/>
      <c r="BG37" s="210"/>
      <c r="BH37" s="210"/>
      <c r="BI37" s="309"/>
      <c r="BJ37" s="210"/>
      <c r="BK37" s="210"/>
      <c r="BL37" s="210"/>
      <c r="BM37" s="210"/>
      <c r="BN37" s="210"/>
      <c r="BO37" s="210"/>
      <c r="BP37" s="210"/>
      <c r="BQ37" s="210"/>
      <c r="BR37" s="210"/>
      <c r="BS37" s="210"/>
      <c r="BT37" s="210"/>
      <c r="BU37" s="309"/>
      <c r="BV37" s="210"/>
      <c r="BW37" s="210"/>
      <c r="BX37" s="210"/>
      <c r="BY37" s="210"/>
      <c r="BZ37" s="210"/>
      <c r="CA37" s="210"/>
      <c r="CB37" s="210"/>
      <c r="CC37" s="210"/>
      <c r="CD37" s="210"/>
      <c r="CE37" s="210"/>
      <c r="CF37" s="210"/>
      <c r="CG37" s="309"/>
      <c r="CH37" s="210"/>
      <c r="CI37" s="210"/>
      <c r="CJ37" s="210"/>
      <c r="CK37" s="210"/>
      <c r="CL37" s="210"/>
      <c r="CM37" s="210"/>
      <c r="CN37" s="210"/>
      <c r="CO37" s="210"/>
      <c r="CP37" s="210"/>
      <c r="CQ37" s="210"/>
      <c r="CR37" s="210"/>
      <c r="CS37" s="309"/>
      <c r="CT37" s="210"/>
      <c r="CU37" s="210"/>
      <c r="CV37" s="210"/>
      <c r="CW37" s="210"/>
      <c r="CX37" s="210"/>
      <c r="CY37" s="210"/>
      <c r="CZ37" s="210"/>
      <c r="DA37" s="210"/>
      <c r="DB37" s="210"/>
      <c r="DC37" s="210"/>
      <c r="DD37" s="210"/>
      <c r="DE37" s="309"/>
      <c r="DF37" s="210"/>
      <c r="DG37" s="210"/>
      <c r="DH37" s="210"/>
      <c r="DI37" s="210"/>
      <c r="DJ37" s="210"/>
      <c r="DK37" s="210"/>
      <c r="DL37" s="210"/>
      <c r="DM37" s="210"/>
      <c r="DN37" s="210"/>
      <c r="DO37" s="210"/>
      <c r="DP37" s="210"/>
      <c r="DQ37" s="210"/>
      <c r="DR37" s="210"/>
      <c r="DS37" s="210"/>
      <c r="DT37" s="210"/>
      <c r="DU37" s="210"/>
      <c r="DV37" s="309"/>
    </row>
    <row r="38" spans="1:126" s="217" customFormat="1">
      <c r="A38" s="397"/>
      <c r="B38" s="489"/>
      <c r="C38" s="482"/>
      <c r="D38" s="482"/>
      <c r="E38" s="479"/>
      <c r="F38" s="479"/>
      <c r="G38" s="479"/>
      <c r="H38" s="479"/>
      <c r="I38" s="482"/>
      <c r="J38" s="479"/>
      <c r="K38" s="479"/>
      <c r="L38" s="371"/>
      <c r="M38" s="404"/>
      <c r="N38" s="484"/>
      <c r="O38" s="476"/>
      <c r="P38" s="486"/>
      <c r="Q38" s="479"/>
      <c r="S38" s="361"/>
      <c r="T38" s="361"/>
      <c r="U38" s="361"/>
      <c r="V38" s="361"/>
      <c r="W38" s="361"/>
      <c r="X38" s="317"/>
      <c r="Y38" s="210"/>
      <c r="Z38" s="210"/>
      <c r="AA38" s="210"/>
      <c r="AB38" s="210"/>
      <c r="AC38" s="210"/>
      <c r="AD38" s="210"/>
      <c r="AE38" s="210"/>
      <c r="AF38" s="210"/>
      <c r="AG38" s="210"/>
      <c r="AH38" s="210"/>
      <c r="AI38" s="210"/>
      <c r="AJ38" s="210"/>
      <c r="AK38" s="309"/>
      <c r="AL38" s="210"/>
      <c r="AM38" s="210"/>
      <c r="AN38" s="210"/>
      <c r="AO38" s="210"/>
      <c r="AP38" s="210"/>
      <c r="AQ38" s="210"/>
      <c r="AR38" s="210"/>
      <c r="AS38" s="210"/>
      <c r="AT38" s="210"/>
      <c r="AU38" s="210"/>
      <c r="AV38" s="210"/>
      <c r="AW38" s="309"/>
      <c r="AX38" s="210"/>
      <c r="AY38" s="210"/>
      <c r="AZ38" s="210"/>
      <c r="BA38" s="210"/>
      <c r="BB38" s="210"/>
      <c r="BC38" s="210"/>
      <c r="BD38" s="210"/>
      <c r="BE38" s="210"/>
      <c r="BF38" s="210"/>
      <c r="BG38" s="210"/>
      <c r="BH38" s="210"/>
      <c r="BI38" s="309"/>
      <c r="BJ38" s="210"/>
      <c r="BK38" s="210"/>
      <c r="BL38" s="210"/>
      <c r="BM38" s="210"/>
      <c r="BN38" s="210"/>
      <c r="BO38" s="210"/>
      <c r="BP38" s="210"/>
      <c r="BQ38" s="210"/>
      <c r="BR38" s="210"/>
      <c r="BS38" s="210"/>
      <c r="BT38" s="210"/>
      <c r="BU38" s="309"/>
      <c r="BV38" s="210"/>
      <c r="BW38" s="210"/>
      <c r="BX38" s="210"/>
      <c r="BY38" s="210"/>
      <c r="BZ38" s="210"/>
      <c r="CA38" s="210"/>
      <c r="CB38" s="210"/>
      <c r="CC38" s="210"/>
      <c r="CD38" s="210"/>
      <c r="CE38" s="210"/>
      <c r="CF38" s="210"/>
      <c r="CG38" s="309"/>
      <c r="CH38" s="210"/>
      <c r="CI38" s="210"/>
      <c r="CJ38" s="210"/>
      <c r="CK38" s="210"/>
      <c r="CL38" s="210"/>
      <c r="CM38" s="210"/>
      <c r="CN38" s="210"/>
      <c r="CO38" s="210"/>
      <c r="CP38" s="210"/>
      <c r="CQ38" s="210"/>
      <c r="CR38" s="210"/>
      <c r="CS38" s="309"/>
      <c r="CT38" s="210"/>
      <c r="CU38" s="210"/>
      <c r="CV38" s="210"/>
      <c r="CW38" s="210"/>
      <c r="CX38" s="210"/>
      <c r="CY38" s="210"/>
      <c r="CZ38" s="210"/>
      <c r="DA38" s="210"/>
      <c r="DB38" s="210"/>
      <c r="DC38" s="210"/>
      <c r="DD38" s="210"/>
      <c r="DE38" s="309"/>
      <c r="DF38" s="210"/>
      <c r="DG38" s="210"/>
      <c r="DH38" s="210"/>
      <c r="DI38" s="210"/>
      <c r="DJ38" s="210"/>
      <c r="DK38" s="210"/>
      <c r="DL38" s="210"/>
      <c r="DM38" s="210"/>
      <c r="DN38" s="210"/>
      <c r="DO38" s="210"/>
      <c r="DP38" s="210"/>
      <c r="DQ38" s="210"/>
      <c r="DR38" s="210"/>
      <c r="DS38" s="210"/>
      <c r="DT38" s="210"/>
      <c r="DU38" s="210"/>
      <c r="DV38" s="309"/>
    </row>
    <row r="39" spans="1:126" s="217" customFormat="1">
      <c r="A39" s="397"/>
      <c r="B39" s="490"/>
      <c r="C39" s="483"/>
      <c r="D39" s="483"/>
      <c r="E39" s="480"/>
      <c r="F39" s="480"/>
      <c r="G39" s="480"/>
      <c r="H39" s="480"/>
      <c r="I39" s="483"/>
      <c r="J39" s="480"/>
      <c r="K39" s="480"/>
      <c r="L39" s="371"/>
      <c r="M39" s="404"/>
      <c r="N39" s="484"/>
      <c r="O39" s="477"/>
      <c r="P39" s="487"/>
      <c r="Q39" s="480"/>
      <c r="S39" s="361"/>
      <c r="T39" s="361"/>
      <c r="U39" s="361"/>
      <c r="V39" s="361"/>
      <c r="W39" s="361"/>
      <c r="X39" s="317"/>
      <c r="Y39" s="210"/>
      <c r="Z39" s="210"/>
      <c r="AA39" s="210"/>
      <c r="AB39" s="210"/>
      <c r="AC39" s="210"/>
      <c r="AD39" s="210"/>
      <c r="AE39" s="210"/>
      <c r="AF39" s="210"/>
      <c r="AG39" s="210"/>
      <c r="AH39" s="210"/>
      <c r="AI39" s="210"/>
      <c r="AJ39" s="210"/>
      <c r="AK39" s="309"/>
      <c r="AL39" s="210"/>
      <c r="AM39" s="210"/>
      <c r="AN39" s="210"/>
      <c r="AO39" s="210"/>
      <c r="AP39" s="210"/>
      <c r="AQ39" s="210"/>
      <c r="AR39" s="210"/>
      <c r="AS39" s="210"/>
      <c r="AT39" s="210"/>
      <c r="AU39" s="210"/>
      <c r="AV39" s="210"/>
      <c r="AW39" s="309"/>
      <c r="AX39" s="210"/>
      <c r="AY39" s="210"/>
      <c r="AZ39" s="210"/>
      <c r="BA39" s="210"/>
      <c r="BB39" s="210"/>
      <c r="BC39" s="210"/>
      <c r="BD39" s="210"/>
      <c r="BE39" s="210"/>
      <c r="BF39" s="210"/>
      <c r="BG39" s="210"/>
      <c r="BH39" s="210"/>
      <c r="BI39" s="309"/>
      <c r="BJ39" s="210"/>
      <c r="BK39" s="210"/>
      <c r="BL39" s="210"/>
      <c r="BM39" s="210"/>
      <c r="BN39" s="210"/>
      <c r="BO39" s="210"/>
      <c r="BP39" s="210"/>
      <c r="BQ39" s="210"/>
      <c r="BR39" s="210"/>
      <c r="BS39" s="210"/>
      <c r="BT39" s="210"/>
      <c r="BU39" s="309"/>
      <c r="BV39" s="210"/>
      <c r="BW39" s="210"/>
      <c r="BX39" s="210"/>
      <c r="BY39" s="210"/>
      <c r="BZ39" s="210"/>
      <c r="CA39" s="210"/>
      <c r="CB39" s="210"/>
      <c r="CC39" s="210"/>
      <c r="CD39" s="210"/>
      <c r="CE39" s="210"/>
      <c r="CF39" s="210"/>
      <c r="CG39" s="309"/>
      <c r="CH39" s="210"/>
      <c r="CI39" s="210"/>
      <c r="CJ39" s="210"/>
      <c r="CK39" s="210"/>
      <c r="CL39" s="210"/>
      <c r="CM39" s="210"/>
      <c r="CN39" s="210"/>
      <c r="CO39" s="210"/>
      <c r="CP39" s="210"/>
      <c r="CQ39" s="210"/>
      <c r="CR39" s="210"/>
      <c r="CS39" s="309"/>
      <c r="CT39" s="210"/>
      <c r="CU39" s="210"/>
      <c r="CV39" s="210"/>
      <c r="CW39" s="210"/>
      <c r="CX39" s="210"/>
      <c r="CY39" s="210"/>
      <c r="CZ39" s="210"/>
      <c r="DA39" s="210"/>
      <c r="DB39" s="210"/>
      <c r="DC39" s="210"/>
      <c r="DD39" s="210"/>
      <c r="DE39" s="309"/>
      <c r="DF39" s="210"/>
      <c r="DG39" s="210"/>
      <c r="DH39" s="210"/>
      <c r="DI39" s="210"/>
      <c r="DJ39" s="210"/>
      <c r="DK39" s="210"/>
      <c r="DL39" s="210"/>
      <c r="DM39" s="210"/>
      <c r="DN39" s="210"/>
      <c r="DO39" s="210"/>
      <c r="DP39" s="210"/>
      <c r="DQ39" s="210"/>
      <c r="DR39" s="210"/>
      <c r="DS39" s="210"/>
      <c r="DT39" s="210"/>
      <c r="DU39" s="210"/>
      <c r="DV39" s="309"/>
    </row>
    <row r="40" spans="1:126" s="217" customFormat="1">
      <c r="A40" s="397"/>
      <c r="B40" s="488">
        <v>7</v>
      </c>
      <c r="C40" s="481"/>
      <c r="D40" s="481"/>
      <c r="E40" s="478"/>
      <c r="F40" s="478"/>
      <c r="G40" s="478"/>
      <c r="H40" s="478"/>
      <c r="I40" s="481"/>
      <c r="J40" s="478"/>
      <c r="K40" s="478"/>
      <c r="L40" s="371"/>
      <c r="M40" s="404"/>
      <c r="N40" s="484">
        <f t="shared" ref="N40" si="6">SUMPRODUCT(M40:M43,L40:L43)</f>
        <v>0</v>
      </c>
      <c r="O40" s="475"/>
      <c r="P40" s="485"/>
      <c r="Q40" s="478"/>
      <c r="S40" s="361"/>
      <c r="T40" s="361"/>
      <c r="U40" s="361"/>
      <c r="V40" s="361"/>
      <c r="W40" s="361"/>
      <c r="X40" s="317"/>
      <c r="Y40" s="210"/>
      <c r="Z40" s="210"/>
      <c r="AA40" s="210"/>
      <c r="AB40" s="210"/>
      <c r="AC40" s="210"/>
      <c r="AD40" s="210"/>
      <c r="AE40" s="210"/>
      <c r="AF40" s="210"/>
      <c r="AG40" s="210"/>
      <c r="AH40" s="210"/>
      <c r="AI40" s="210"/>
      <c r="AJ40" s="210"/>
      <c r="AK40" s="309"/>
      <c r="AL40" s="210"/>
      <c r="AM40" s="210"/>
      <c r="AN40" s="210"/>
      <c r="AO40" s="210"/>
      <c r="AP40" s="210"/>
      <c r="AQ40" s="210"/>
      <c r="AR40" s="210"/>
      <c r="AS40" s="210"/>
      <c r="AT40" s="210"/>
      <c r="AU40" s="210"/>
      <c r="AV40" s="210"/>
      <c r="AW40" s="309"/>
      <c r="AX40" s="210"/>
      <c r="AY40" s="210"/>
      <c r="AZ40" s="210"/>
      <c r="BA40" s="210"/>
      <c r="BB40" s="210"/>
      <c r="BC40" s="210"/>
      <c r="BD40" s="210"/>
      <c r="BE40" s="210"/>
      <c r="BF40" s="210"/>
      <c r="BG40" s="210"/>
      <c r="BH40" s="210"/>
      <c r="BI40" s="309"/>
      <c r="BJ40" s="210"/>
      <c r="BK40" s="210"/>
      <c r="BL40" s="210"/>
      <c r="BM40" s="210"/>
      <c r="BN40" s="210"/>
      <c r="BO40" s="210"/>
      <c r="BP40" s="210"/>
      <c r="BQ40" s="210"/>
      <c r="BR40" s="210"/>
      <c r="BS40" s="210"/>
      <c r="BT40" s="210"/>
      <c r="BU40" s="309"/>
      <c r="BV40" s="210"/>
      <c r="BW40" s="210"/>
      <c r="BX40" s="210"/>
      <c r="BY40" s="210"/>
      <c r="BZ40" s="210"/>
      <c r="CA40" s="210"/>
      <c r="CB40" s="210"/>
      <c r="CC40" s="210"/>
      <c r="CD40" s="210"/>
      <c r="CE40" s="210"/>
      <c r="CF40" s="210"/>
      <c r="CG40" s="309"/>
      <c r="CH40" s="210"/>
      <c r="CI40" s="210"/>
      <c r="CJ40" s="210"/>
      <c r="CK40" s="210"/>
      <c r="CL40" s="210"/>
      <c r="CM40" s="210"/>
      <c r="CN40" s="210"/>
      <c r="CO40" s="210"/>
      <c r="CP40" s="210"/>
      <c r="CQ40" s="210"/>
      <c r="CR40" s="210"/>
      <c r="CS40" s="309"/>
      <c r="CT40" s="210"/>
      <c r="CU40" s="210"/>
      <c r="CV40" s="210"/>
      <c r="CW40" s="210"/>
      <c r="CX40" s="210"/>
      <c r="CY40" s="210"/>
      <c r="CZ40" s="210"/>
      <c r="DA40" s="210"/>
      <c r="DB40" s="210"/>
      <c r="DC40" s="210"/>
      <c r="DD40" s="210"/>
      <c r="DE40" s="309"/>
      <c r="DF40" s="210"/>
      <c r="DG40" s="210"/>
      <c r="DH40" s="210"/>
      <c r="DI40" s="210"/>
      <c r="DJ40" s="210"/>
      <c r="DK40" s="210"/>
      <c r="DL40" s="210"/>
      <c r="DM40" s="210"/>
      <c r="DN40" s="210"/>
      <c r="DO40" s="210"/>
      <c r="DP40" s="210"/>
      <c r="DQ40" s="210"/>
      <c r="DR40" s="210"/>
      <c r="DS40" s="210"/>
      <c r="DT40" s="210"/>
      <c r="DU40" s="210"/>
      <c r="DV40" s="309"/>
    </row>
    <row r="41" spans="1:126" s="217" customFormat="1">
      <c r="A41" s="397"/>
      <c r="B41" s="489"/>
      <c r="C41" s="482"/>
      <c r="D41" s="482"/>
      <c r="E41" s="479"/>
      <c r="F41" s="479"/>
      <c r="G41" s="479"/>
      <c r="H41" s="479"/>
      <c r="I41" s="482"/>
      <c r="J41" s="479"/>
      <c r="K41" s="479"/>
      <c r="L41" s="371"/>
      <c r="M41" s="404"/>
      <c r="N41" s="484"/>
      <c r="O41" s="476"/>
      <c r="P41" s="486"/>
      <c r="Q41" s="479"/>
      <c r="S41" s="361"/>
      <c r="T41" s="361"/>
      <c r="U41" s="361"/>
      <c r="V41" s="361"/>
      <c r="W41" s="361"/>
      <c r="X41" s="317"/>
      <c r="Y41" s="210"/>
      <c r="Z41" s="210"/>
      <c r="AA41" s="210"/>
      <c r="AB41" s="210"/>
      <c r="AC41" s="210"/>
      <c r="AD41" s="210"/>
      <c r="AE41" s="210"/>
      <c r="AF41" s="210"/>
      <c r="AG41" s="210"/>
      <c r="AH41" s="210"/>
      <c r="AI41" s="210"/>
      <c r="AJ41" s="210"/>
      <c r="AK41" s="309"/>
      <c r="AL41" s="210"/>
      <c r="AM41" s="210"/>
      <c r="AN41" s="210"/>
      <c r="AO41" s="210"/>
      <c r="AP41" s="210"/>
      <c r="AQ41" s="210"/>
      <c r="AR41" s="210"/>
      <c r="AS41" s="210"/>
      <c r="AT41" s="210"/>
      <c r="AU41" s="210"/>
      <c r="AV41" s="210"/>
      <c r="AW41" s="309"/>
      <c r="AX41" s="210"/>
      <c r="AY41" s="210"/>
      <c r="AZ41" s="210"/>
      <c r="BA41" s="210"/>
      <c r="BB41" s="210"/>
      <c r="BC41" s="210"/>
      <c r="BD41" s="210"/>
      <c r="BE41" s="210"/>
      <c r="BF41" s="210"/>
      <c r="BG41" s="210"/>
      <c r="BH41" s="210"/>
      <c r="BI41" s="309"/>
      <c r="BJ41" s="210"/>
      <c r="BK41" s="210"/>
      <c r="BL41" s="210"/>
      <c r="BM41" s="210"/>
      <c r="BN41" s="210"/>
      <c r="BO41" s="210"/>
      <c r="BP41" s="210"/>
      <c r="BQ41" s="210"/>
      <c r="BR41" s="210"/>
      <c r="BS41" s="210"/>
      <c r="BT41" s="210"/>
      <c r="BU41" s="309"/>
      <c r="BV41" s="210"/>
      <c r="BW41" s="210"/>
      <c r="BX41" s="210"/>
      <c r="BY41" s="210"/>
      <c r="BZ41" s="210"/>
      <c r="CA41" s="210"/>
      <c r="CB41" s="210"/>
      <c r="CC41" s="210"/>
      <c r="CD41" s="210"/>
      <c r="CE41" s="210"/>
      <c r="CF41" s="210"/>
      <c r="CG41" s="309"/>
      <c r="CH41" s="210"/>
      <c r="CI41" s="210"/>
      <c r="CJ41" s="210"/>
      <c r="CK41" s="210"/>
      <c r="CL41" s="210"/>
      <c r="CM41" s="210"/>
      <c r="CN41" s="210"/>
      <c r="CO41" s="210"/>
      <c r="CP41" s="210"/>
      <c r="CQ41" s="210"/>
      <c r="CR41" s="210"/>
      <c r="CS41" s="309"/>
      <c r="CT41" s="210"/>
      <c r="CU41" s="210"/>
      <c r="CV41" s="210"/>
      <c r="CW41" s="210"/>
      <c r="CX41" s="210"/>
      <c r="CY41" s="210"/>
      <c r="CZ41" s="210"/>
      <c r="DA41" s="210"/>
      <c r="DB41" s="210"/>
      <c r="DC41" s="210"/>
      <c r="DD41" s="210"/>
      <c r="DE41" s="309"/>
      <c r="DF41" s="210"/>
      <c r="DG41" s="210"/>
      <c r="DH41" s="210"/>
      <c r="DI41" s="210"/>
      <c r="DJ41" s="210"/>
      <c r="DK41" s="210"/>
      <c r="DL41" s="210"/>
      <c r="DM41" s="210"/>
      <c r="DN41" s="210"/>
      <c r="DO41" s="210"/>
      <c r="DP41" s="210"/>
      <c r="DQ41" s="210"/>
      <c r="DR41" s="210"/>
      <c r="DS41" s="210"/>
      <c r="DT41" s="210"/>
      <c r="DU41" s="210"/>
      <c r="DV41" s="309"/>
    </row>
    <row r="42" spans="1:126" s="217" customFormat="1">
      <c r="A42" s="397"/>
      <c r="B42" s="489"/>
      <c r="C42" s="482"/>
      <c r="D42" s="482"/>
      <c r="E42" s="479"/>
      <c r="F42" s="479"/>
      <c r="G42" s="479"/>
      <c r="H42" s="479"/>
      <c r="I42" s="482"/>
      <c r="J42" s="479"/>
      <c r="K42" s="479"/>
      <c r="L42" s="371"/>
      <c r="M42" s="404"/>
      <c r="N42" s="484"/>
      <c r="O42" s="476"/>
      <c r="P42" s="486"/>
      <c r="Q42" s="479"/>
      <c r="S42" s="361"/>
      <c r="T42" s="361"/>
      <c r="U42" s="361"/>
      <c r="V42" s="361"/>
      <c r="W42" s="361"/>
      <c r="X42" s="317"/>
      <c r="Y42" s="210"/>
      <c r="Z42" s="210"/>
      <c r="AA42" s="210"/>
      <c r="AB42" s="210"/>
      <c r="AC42" s="210"/>
      <c r="AD42" s="210"/>
      <c r="AE42" s="210"/>
      <c r="AF42" s="210"/>
      <c r="AG42" s="210"/>
      <c r="AH42" s="210"/>
      <c r="AI42" s="210"/>
      <c r="AJ42" s="210"/>
      <c r="AK42" s="309"/>
      <c r="AL42" s="210"/>
      <c r="AM42" s="210"/>
      <c r="AN42" s="210"/>
      <c r="AO42" s="210"/>
      <c r="AP42" s="210"/>
      <c r="AQ42" s="210"/>
      <c r="AR42" s="210"/>
      <c r="AS42" s="210"/>
      <c r="AT42" s="210"/>
      <c r="AU42" s="210"/>
      <c r="AV42" s="210"/>
      <c r="AW42" s="309"/>
      <c r="AX42" s="210"/>
      <c r="AY42" s="210"/>
      <c r="AZ42" s="210"/>
      <c r="BA42" s="210"/>
      <c r="BB42" s="210"/>
      <c r="BC42" s="210"/>
      <c r="BD42" s="210"/>
      <c r="BE42" s="210"/>
      <c r="BF42" s="210"/>
      <c r="BG42" s="210"/>
      <c r="BH42" s="210"/>
      <c r="BI42" s="309"/>
      <c r="BJ42" s="210"/>
      <c r="BK42" s="210"/>
      <c r="BL42" s="210"/>
      <c r="BM42" s="210"/>
      <c r="BN42" s="210"/>
      <c r="BO42" s="210"/>
      <c r="BP42" s="210"/>
      <c r="BQ42" s="210"/>
      <c r="BR42" s="210"/>
      <c r="BS42" s="210"/>
      <c r="BT42" s="210"/>
      <c r="BU42" s="309"/>
      <c r="BV42" s="210"/>
      <c r="BW42" s="210"/>
      <c r="BX42" s="210"/>
      <c r="BY42" s="210"/>
      <c r="BZ42" s="210"/>
      <c r="CA42" s="210"/>
      <c r="CB42" s="210"/>
      <c r="CC42" s="210"/>
      <c r="CD42" s="210"/>
      <c r="CE42" s="210"/>
      <c r="CF42" s="210"/>
      <c r="CG42" s="309"/>
      <c r="CH42" s="210"/>
      <c r="CI42" s="210"/>
      <c r="CJ42" s="210"/>
      <c r="CK42" s="210"/>
      <c r="CL42" s="210"/>
      <c r="CM42" s="210"/>
      <c r="CN42" s="210"/>
      <c r="CO42" s="210"/>
      <c r="CP42" s="210"/>
      <c r="CQ42" s="210"/>
      <c r="CR42" s="210"/>
      <c r="CS42" s="309"/>
      <c r="CT42" s="210"/>
      <c r="CU42" s="210"/>
      <c r="CV42" s="210"/>
      <c r="CW42" s="210"/>
      <c r="CX42" s="210"/>
      <c r="CY42" s="210"/>
      <c r="CZ42" s="210"/>
      <c r="DA42" s="210"/>
      <c r="DB42" s="210"/>
      <c r="DC42" s="210"/>
      <c r="DD42" s="210"/>
      <c r="DE42" s="309"/>
      <c r="DF42" s="210"/>
      <c r="DG42" s="210"/>
      <c r="DH42" s="210"/>
      <c r="DI42" s="210"/>
      <c r="DJ42" s="210"/>
      <c r="DK42" s="210"/>
      <c r="DL42" s="210"/>
      <c r="DM42" s="210"/>
      <c r="DN42" s="210"/>
      <c r="DO42" s="210"/>
      <c r="DP42" s="210"/>
      <c r="DQ42" s="210"/>
      <c r="DR42" s="210"/>
      <c r="DS42" s="210"/>
      <c r="DT42" s="210"/>
      <c r="DU42" s="210"/>
      <c r="DV42" s="309"/>
    </row>
    <row r="43" spans="1:126" s="217" customFormat="1">
      <c r="A43" s="397"/>
      <c r="B43" s="490"/>
      <c r="C43" s="483"/>
      <c r="D43" s="483"/>
      <c r="E43" s="480"/>
      <c r="F43" s="480"/>
      <c r="G43" s="480"/>
      <c r="H43" s="480"/>
      <c r="I43" s="483"/>
      <c r="J43" s="480"/>
      <c r="K43" s="480"/>
      <c r="L43" s="371"/>
      <c r="M43" s="404"/>
      <c r="N43" s="484"/>
      <c r="O43" s="477"/>
      <c r="P43" s="487"/>
      <c r="Q43" s="480"/>
      <c r="S43" s="361"/>
      <c r="T43" s="361"/>
      <c r="U43" s="361"/>
      <c r="V43" s="361"/>
      <c r="W43" s="361"/>
      <c r="X43" s="317"/>
      <c r="Y43" s="210"/>
      <c r="Z43" s="210"/>
      <c r="AA43" s="210"/>
      <c r="AB43" s="210"/>
      <c r="AC43" s="210"/>
      <c r="AD43" s="210"/>
      <c r="AE43" s="210"/>
      <c r="AF43" s="210"/>
      <c r="AG43" s="210"/>
      <c r="AH43" s="210"/>
      <c r="AI43" s="210"/>
      <c r="AJ43" s="210"/>
      <c r="AK43" s="309"/>
      <c r="AL43" s="210"/>
      <c r="AM43" s="210"/>
      <c r="AN43" s="210"/>
      <c r="AO43" s="210"/>
      <c r="AP43" s="210"/>
      <c r="AQ43" s="210"/>
      <c r="AR43" s="210"/>
      <c r="AS43" s="210"/>
      <c r="AT43" s="210"/>
      <c r="AU43" s="210"/>
      <c r="AV43" s="210"/>
      <c r="AW43" s="309"/>
      <c r="AX43" s="210"/>
      <c r="AY43" s="210"/>
      <c r="AZ43" s="210"/>
      <c r="BA43" s="210"/>
      <c r="BB43" s="210"/>
      <c r="BC43" s="210"/>
      <c r="BD43" s="210"/>
      <c r="BE43" s="210"/>
      <c r="BF43" s="210"/>
      <c r="BG43" s="210"/>
      <c r="BH43" s="210"/>
      <c r="BI43" s="309"/>
      <c r="BJ43" s="210"/>
      <c r="BK43" s="210"/>
      <c r="BL43" s="210"/>
      <c r="BM43" s="210"/>
      <c r="BN43" s="210"/>
      <c r="BO43" s="210"/>
      <c r="BP43" s="210"/>
      <c r="BQ43" s="210"/>
      <c r="BR43" s="210"/>
      <c r="BS43" s="210"/>
      <c r="BT43" s="210"/>
      <c r="BU43" s="309"/>
      <c r="BV43" s="210"/>
      <c r="BW43" s="210"/>
      <c r="BX43" s="210"/>
      <c r="BY43" s="210"/>
      <c r="BZ43" s="210"/>
      <c r="CA43" s="210"/>
      <c r="CB43" s="210"/>
      <c r="CC43" s="210"/>
      <c r="CD43" s="210"/>
      <c r="CE43" s="210"/>
      <c r="CF43" s="210"/>
      <c r="CG43" s="309"/>
      <c r="CH43" s="210"/>
      <c r="CI43" s="210"/>
      <c r="CJ43" s="210"/>
      <c r="CK43" s="210"/>
      <c r="CL43" s="210"/>
      <c r="CM43" s="210"/>
      <c r="CN43" s="210"/>
      <c r="CO43" s="210"/>
      <c r="CP43" s="210"/>
      <c r="CQ43" s="210"/>
      <c r="CR43" s="210"/>
      <c r="CS43" s="309"/>
      <c r="CT43" s="210"/>
      <c r="CU43" s="210"/>
      <c r="CV43" s="210"/>
      <c r="CW43" s="210"/>
      <c r="CX43" s="210"/>
      <c r="CY43" s="210"/>
      <c r="CZ43" s="210"/>
      <c r="DA43" s="210"/>
      <c r="DB43" s="210"/>
      <c r="DC43" s="210"/>
      <c r="DD43" s="210"/>
      <c r="DE43" s="309"/>
      <c r="DF43" s="210"/>
      <c r="DG43" s="210"/>
      <c r="DH43" s="210"/>
      <c r="DI43" s="210"/>
      <c r="DJ43" s="210"/>
      <c r="DK43" s="210"/>
      <c r="DL43" s="210"/>
      <c r="DM43" s="210"/>
      <c r="DN43" s="210"/>
      <c r="DO43" s="210"/>
      <c r="DP43" s="210"/>
      <c r="DQ43" s="210"/>
      <c r="DR43" s="210"/>
      <c r="DS43" s="210"/>
      <c r="DT43" s="210"/>
      <c r="DU43" s="210"/>
      <c r="DV43" s="309"/>
    </row>
    <row r="44" spans="1:126" s="217" customFormat="1">
      <c r="A44" s="397"/>
      <c r="B44" s="488">
        <v>8</v>
      </c>
      <c r="C44" s="481"/>
      <c r="D44" s="481"/>
      <c r="E44" s="478"/>
      <c r="F44" s="478"/>
      <c r="G44" s="478"/>
      <c r="H44" s="478"/>
      <c r="I44" s="481"/>
      <c r="J44" s="478"/>
      <c r="K44" s="478"/>
      <c r="L44" s="371"/>
      <c r="M44" s="404"/>
      <c r="N44" s="484">
        <f t="shared" ref="N44" si="7">SUMPRODUCT(M44:M47,L44:L47)</f>
        <v>0</v>
      </c>
      <c r="O44" s="475"/>
      <c r="P44" s="485"/>
      <c r="Q44" s="478"/>
      <c r="S44" s="361"/>
      <c r="T44" s="361"/>
      <c r="U44" s="361"/>
      <c r="V44" s="361"/>
      <c r="W44" s="361"/>
      <c r="X44" s="317"/>
      <c r="Y44" s="210"/>
      <c r="Z44" s="210"/>
      <c r="AA44" s="210"/>
      <c r="AB44" s="210"/>
      <c r="AC44" s="210"/>
      <c r="AD44" s="210"/>
      <c r="AE44" s="210"/>
      <c r="AF44" s="210"/>
      <c r="AG44" s="210"/>
      <c r="AH44" s="210"/>
      <c r="AI44" s="210"/>
      <c r="AJ44" s="210"/>
      <c r="AK44" s="309"/>
      <c r="AL44" s="210"/>
      <c r="AM44" s="210"/>
      <c r="AN44" s="210"/>
      <c r="AO44" s="210"/>
      <c r="AP44" s="210"/>
      <c r="AQ44" s="210"/>
      <c r="AR44" s="210"/>
      <c r="AS44" s="210"/>
      <c r="AT44" s="210"/>
      <c r="AU44" s="210"/>
      <c r="AV44" s="210"/>
      <c r="AW44" s="309"/>
      <c r="AX44" s="210"/>
      <c r="AY44" s="210"/>
      <c r="AZ44" s="210"/>
      <c r="BA44" s="210"/>
      <c r="BB44" s="210"/>
      <c r="BC44" s="210"/>
      <c r="BD44" s="210"/>
      <c r="BE44" s="210"/>
      <c r="BF44" s="210"/>
      <c r="BG44" s="210"/>
      <c r="BH44" s="210"/>
      <c r="BI44" s="309"/>
      <c r="BJ44" s="210"/>
      <c r="BK44" s="210"/>
      <c r="BL44" s="210"/>
      <c r="BM44" s="210"/>
      <c r="BN44" s="210"/>
      <c r="BO44" s="210"/>
      <c r="BP44" s="210"/>
      <c r="BQ44" s="210"/>
      <c r="BR44" s="210"/>
      <c r="BS44" s="210"/>
      <c r="BT44" s="210"/>
      <c r="BU44" s="309"/>
      <c r="BV44" s="210"/>
      <c r="BW44" s="210"/>
      <c r="BX44" s="210"/>
      <c r="BY44" s="210"/>
      <c r="BZ44" s="210"/>
      <c r="CA44" s="210"/>
      <c r="CB44" s="210"/>
      <c r="CC44" s="210"/>
      <c r="CD44" s="210"/>
      <c r="CE44" s="210"/>
      <c r="CF44" s="210"/>
      <c r="CG44" s="309"/>
      <c r="CH44" s="210"/>
      <c r="CI44" s="210"/>
      <c r="CJ44" s="210"/>
      <c r="CK44" s="210"/>
      <c r="CL44" s="210"/>
      <c r="CM44" s="210"/>
      <c r="CN44" s="210"/>
      <c r="CO44" s="210"/>
      <c r="CP44" s="210"/>
      <c r="CQ44" s="210"/>
      <c r="CR44" s="210"/>
      <c r="CS44" s="309"/>
      <c r="CT44" s="210"/>
      <c r="CU44" s="210"/>
      <c r="CV44" s="210"/>
      <c r="CW44" s="210"/>
      <c r="CX44" s="210"/>
      <c r="CY44" s="210"/>
      <c r="CZ44" s="210"/>
      <c r="DA44" s="210"/>
      <c r="DB44" s="210"/>
      <c r="DC44" s="210"/>
      <c r="DD44" s="210"/>
      <c r="DE44" s="309"/>
      <c r="DF44" s="210"/>
      <c r="DG44" s="210"/>
      <c r="DH44" s="210"/>
      <c r="DI44" s="210"/>
      <c r="DJ44" s="210"/>
      <c r="DK44" s="210"/>
      <c r="DL44" s="210"/>
      <c r="DM44" s="210"/>
      <c r="DN44" s="210"/>
      <c r="DO44" s="210"/>
      <c r="DP44" s="210"/>
      <c r="DQ44" s="210"/>
      <c r="DR44" s="210"/>
      <c r="DS44" s="210"/>
      <c r="DT44" s="210"/>
      <c r="DU44" s="210"/>
      <c r="DV44" s="309"/>
    </row>
    <row r="45" spans="1:126" s="217" customFormat="1">
      <c r="A45" s="397"/>
      <c r="B45" s="489"/>
      <c r="C45" s="482"/>
      <c r="D45" s="482"/>
      <c r="E45" s="479"/>
      <c r="F45" s="479"/>
      <c r="G45" s="479"/>
      <c r="H45" s="479"/>
      <c r="I45" s="482"/>
      <c r="J45" s="479"/>
      <c r="K45" s="479"/>
      <c r="L45" s="371"/>
      <c r="M45" s="404"/>
      <c r="N45" s="484"/>
      <c r="O45" s="476"/>
      <c r="P45" s="486"/>
      <c r="Q45" s="479"/>
      <c r="S45" s="361"/>
      <c r="T45" s="361"/>
      <c r="U45" s="361"/>
      <c r="V45" s="361"/>
      <c r="W45" s="361"/>
      <c r="X45" s="317"/>
      <c r="Y45" s="210"/>
      <c r="Z45" s="210"/>
      <c r="AA45" s="210"/>
      <c r="AB45" s="210"/>
      <c r="AC45" s="210"/>
      <c r="AD45" s="210"/>
      <c r="AE45" s="210"/>
      <c r="AF45" s="210"/>
      <c r="AG45" s="210"/>
      <c r="AH45" s="210"/>
      <c r="AI45" s="210"/>
      <c r="AJ45" s="210"/>
      <c r="AK45" s="309"/>
      <c r="AL45" s="210"/>
      <c r="AM45" s="210"/>
      <c r="AN45" s="210"/>
      <c r="AO45" s="210"/>
      <c r="AP45" s="210"/>
      <c r="AQ45" s="210"/>
      <c r="AR45" s="210"/>
      <c r="AS45" s="210"/>
      <c r="AT45" s="210"/>
      <c r="AU45" s="210"/>
      <c r="AV45" s="210"/>
      <c r="AW45" s="309"/>
      <c r="AX45" s="210"/>
      <c r="AY45" s="210"/>
      <c r="AZ45" s="210"/>
      <c r="BA45" s="210"/>
      <c r="BB45" s="210"/>
      <c r="BC45" s="210"/>
      <c r="BD45" s="210"/>
      <c r="BE45" s="210"/>
      <c r="BF45" s="210"/>
      <c r="BG45" s="210"/>
      <c r="BH45" s="210"/>
      <c r="BI45" s="309"/>
      <c r="BJ45" s="210"/>
      <c r="BK45" s="210"/>
      <c r="BL45" s="210"/>
      <c r="BM45" s="210"/>
      <c r="BN45" s="210"/>
      <c r="BO45" s="210"/>
      <c r="BP45" s="210"/>
      <c r="BQ45" s="210"/>
      <c r="BR45" s="210"/>
      <c r="BS45" s="210"/>
      <c r="BT45" s="210"/>
      <c r="BU45" s="309"/>
      <c r="BV45" s="210"/>
      <c r="BW45" s="210"/>
      <c r="BX45" s="210"/>
      <c r="BY45" s="210"/>
      <c r="BZ45" s="210"/>
      <c r="CA45" s="210"/>
      <c r="CB45" s="210"/>
      <c r="CC45" s="210"/>
      <c r="CD45" s="210"/>
      <c r="CE45" s="210"/>
      <c r="CF45" s="210"/>
      <c r="CG45" s="309"/>
      <c r="CH45" s="210"/>
      <c r="CI45" s="210"/>
      <c r="CJ45" s="210"/>
      <c r="CK45" s="210"/>
      <c r="CL45" s="210"/>
      <c r="CM45" s="210"/>
      <c r="CN45" s="210"/>
      <c r="CO45" s="210"/>
      <c r="CP45" s="210"/>
      <c r="CQ45" s="210"/>
      <c r="CR45" s="210"/>
      <c r="CS45" s="309"/>
      <c r="CT45" s="210"/>
      <c r="CU45" s="210"/>
      <c r="CV45" s="210"/>
      <c r="CW45" s="210"/>
      <c r="CX45" s="210"/>
      <c r="CY45" s="210"/>
      <c r="CZ45" s="210"/>
      <c r="DA45" s="210"/>
      <c r="DB45" s="210"/>
      <c r="DC45" s="210"/>
      <c r="DD45" s="210"/>
      <c r="DE45" s="309"/>
      <c r="DF45" s="210"/>
      <c r="DG45" s="210"/>
      <c r="DH45" s="210"/>
      <c r="DI45" s="210"/>
      <c r="DJ45" s="210"/>
      <c r="DK45" s="210"/>
      <c r="DL45" s="210"/>
      <c r="DM45" s="210"/>
      <c r="DN45" s="210"/>
      <c r="DO45" s="210"/>
      <c r="DP45" s="210"/>
      <c r="DQ45" s="210"/>
      <c r="DR45" s="210"/>
      <c r="DS45" s="210"/>
      <c r="DT45" s="210"/>
      <c r="DU45" s="210"/>
      <c r="DV45" s="309"/>
    </row>
    <row r="46" spans="1:126" s="217" customFormat="1">
      <c r="A46" s="397"/>
      <c r="B46" s="489"/>
      <c r="C46" s="482"/>
      <c r="D46" s="482"/>
      <c r="E46" s="479"/>
      <c r="F46" s="479"/>
      <c r="G46" s="479"/>
      <c r="H46" s="479"/>
      <c r="I46" s="482"/>
      <c r="J46" s="479"/>
      <c r="K46" s="479"/>
      <c r="L46" s="371"/>
      <c r="M46" s="404"/>
      <c r="N46" s="484"/>
      <c r="O46" s="476"/>
      <c r="P46" s="486"/>
      <c r="Q46" s="479"/>
      <c r="S46" s="361"/>
      <c r="T46" s="361"/>
      <c r="U46" s="361"/>
      <c r="V46" s="361"/>
      <c r="W46" s="361"/>
      <c r="X46" s="317"/>
      <c r="Y46" s="210"/>
      <c r="Z46" s="210"/>
      <c r="AA46" s="210"/>
      <c r="AB46" s="210"/>
      <c r="AC46" s="210"/>
      <c r="AD46" s="210"/>
      <c r="AE46" s="210"/>
      <c r="AF46" s="210"/>
      <c r="AG46" s="210"/>
      <c r="AH46" s="210"/>
      <c r="AI46" s="210"/>
      <c r="AJ46" s="210"/>
      <c r="AK46" s="309"/>
      <c r="AL46" s="210"/>
      <c r="AM46" s="210"/>
      <c r="AN46" s="210"/>
      <c r="AO46" s="210"/>
      <c r="AP46" s="210"/>
      <c r="AQ46" s="210"/>
      <c r="AR46" s="210"/>
      <c r="AS46" s="210"/>
      <c r="AT46" s="210"/>
      <c r="AU46" s="210"/>
      <c r="AV46" s="210"/>
      <c r="AW46" s="309"/>
      <c r="AX46" s="210"/>
      <c r="AY46" s="210"/>
      <c r="AZ46" s="210"/>
      <c r="BA46" s="210"/>
      <c r="BB46" s="210"/>
      <c r="BC46" s="210"/>
      <c r="BD46" s="210"/>
      <c r="BE46" s="210"/>
      <c r="BF46" s="210"/>
      <c r="BG46" s="210"/>
      <c r="BH46" s="210"/>
      <c r="BI46" s="309"/>
      <c r="BJ46" s="210"/>
      <c r="BK46" s="210"/>
      <c r="BL46" s="210"/>
      <c r="BM46" s="210"/>
      <c r="BN46" s="210"/>
      <c r="BO46" s="210"/>
      <c r="BP46" s="210"/>
      <c r="BQ46" s="210"/>
      <c r="BR46" s="210"/>
      <c r="BS46" s="210"/>
      <c r="BT46" s="210"/>
      <c r="BU46" s="309"/>
      <c r="BV46" s="210"/>
      <c r="BW46" s="210"/>
      <c r="BX46" s="210"/>
      <c r="BY46" s="210"/>
      <c r="BZ46" s="210"/>
      <c r="CA46" s="210"/>
      <c r="CB46" s="210"/>
      <c r="CC46" s="210"/>
      <c r="CD46" s="210"/>
      <c r="CE46" s="210"/>
      <c r="CF46" s="210"/>
      <c r="CG46" s="309"/>
      <c r="CH46" s="210"/>
      <c r="CI46" s="210"/>
      <c r="CJ46" s="210"/>
      <c r="CK46" s="210"/>
      <c r="CL46" s="210"/>
      <c r="CM46" s="210"/>
      <c r="CN46" s="210"/>
      <c r="CO46" s="210"/>
      <c r="CP46" s="210"/>
      <c r="CQ46" s="210"/>
      <c r="CR46" s="210"/>
      <c r="CS46" s="309"/>
      <c r="CT46" s="210"/>
      <c r="CU46" s="210"/>
      <c r="CV46" s="210"/>
      <c r="CW46" s="210"/>
      <c r="CX46" s="210"/>
      <c r="CY46" s="210"/>
      <c r="CZ46" s="210"/>
      <c r="DA46" s="210"/>
      <c r="DB46" s="210"/>
      <c r="DC46" s="210"/>
      <c r="DD46" s="210"/>
      <c r="DE46" s="309"/>
      <c r="DF46" s="210"/>
      <c r="DG46" s="210"/>
      <c r="DH46" s="210"/>
      <c r="DI46" s="210"/>
      <c r="DJ46" s="210"/>
      <c r="DK46" s="210"/>
      <c r="DL46" s="210"/>
      <c r="DM46" s="210"/>
      <c r="DN46" s="210"/>
      <c r="DO46" s="210"/>
      <c r="DP46" s="210"/>
      <c r="DQ46" s="210"/>
      <c r="DR46" s="210"/>
      <c r="DS46" s="210"/>
      <c r="DT46" s="210"/>
      <c r="DU46" s="210"/>
      <c r="DV46" s="309"/>
    </row>
    <row r="47" spans="1:126" s="217" customFormat="1">
      <c r="A47" s="397"/>
      <c r="B47" s="490"/>
      <c r="C47" s="483"/>
      <c r="D47" s="483"/>
      <c r="E47" s="480"/>
      <c r="F47" s="480"/>
      <c r="G47" s="480"/>
      <c r="H47" s="480"/>
      <c r="I47" s="483"/>
      <c r="J47" s="480"/>
      <c r="K47" s="480"/>
      <c r="L47" s="371"/>
      <c r="M47" s="404"/>
      <c r="N47" s="484"/>
      <c r="O47" s="477"/>
      <c r="P47" s="487"/>
      <c r="Q47" s="480"/>
      <c r="S47" s="361"/>
      <c r="T47" s="361"/>
      <c r="U47" s="361"/>
      <c r="V47" s="361"/>
      <c r="W47" s="361"/>
      <c r="X47" s="317"/>
      <c r="Y47" s="210"/>
      <c r="Z47" s="210"/>
      <c r="AA47" s="210"/>
      <c r="AB47" s="210"/>
      <c r="AC47" s="210"/>
      <c r="AD47" s="210"/>
      <c r="AE47" s="210"/>
      <c r="AF47" s="210"/>
      <c r="AG47" s="210"/>
      <c r="AH47" s="210"/>
      <c r="AI47" s="210"/>
      <c r="AJ47" s="210"/>
      <c r="AK47" s="309"/>
      <c r="AL47" s="210"/>
      <c r="AM47" s="210"/>
      <c r="AN47" s="210"/>
      <c r="AO47" s="210"/>
      <c r="AP47" s="210"/>
      <c r="AQ47" s="210"/>
      <c r="AR47" s="210"/>
      <c r="AS47" s="210"/>
      <c r="AT47" s="210"/>
      <c r="AU47" s="210"/>
      <c r="AV47" s="210"/>
      <c r="AW47" s="309"/>
      <c r="AX47" s="210"/>
      <c r="AY47" s="210"/>
      <c r="AZ47" s="210"/>
      <c r="BA47" s="210"/>
      <c r="BB47" s="210"/>
      <c r="BC47" s="210"/>
      <c r="BD47" s="210"/>
      <c r="BE47" s="210"/>
      <c r="BF47" s="210"/>
      <c r="BG47" s="210"/>
      <c r="BH47" s="210"/>
      <c r="BI47" s="309"/>
      <c r="BJ47" s="210"/>
      <c r="BK47" s="210"/>
      <c r="BL47" s="210"/>
      <c r="BM47" s="210"/>
      <c r="BN47" s="210"/>
      <c r="BO47" s="210"/>
      <c r="BP47" s="210"/>
      <c r="BQ47" s="210"/>
      <c r="BR47" s="210"/>
      <c r="BS47" s="210"/>
      <c r="BT47" s="210"/>
      <c r="BU47" s="309"/>
      <c r="BV47" s="210"/>
      <c r="BW47" s="210"/>
      <c r="BX47" s="210"/>
      <c r="BY47" s="210"/>
      <c r="BZ47" s="210"/>
      <c r="CA47" s="210"/>
      <c r="CB47" s="210"/>
      <c r="CC47" s="210"/>
      <c r="CD47" s="210"/>
      <c r="CE47" s="210"/>
      <c r="CF47" s="210"/>
      <c r="CG47" s="309"/>
      <c r="CH47" s="210"/>
      <c r="CI47" s="210"/>
      <c r="CJ47" s="210"/>
      <c r="CK47" s="210"/>
      <c r="CL47" s="210"/>
      <c r="CM47" s="210"/>
      <c r="CN47" s="210"/>
      <c r="CO47" s="210"/>
      <c r="CP47" s="210"/>
      <c r="CQ47" s="210"/>
      <c r="CR47" s="210"/>
      <c r="CS47" s="309"/>
      <c r="CT47" s="210"/>
      <c r="CU47" s="210"/>
      <c r="CV47" s="210"/>
      <c r="CW47" s="210"/>
      <c r="CX47" s="210"/>
      <c r="CY47" s="210"/>
      <c r="CZ47" s="210"/>
      <c r="DA47" s="210"/>
      <c r="DB47" s="210"/>
      <c r="DC47" s="210"/>
      <c r="DD47" s="210"/>
      <c r="DE47" s="309"/>
      <c r="DF47" s="210"/>
      <c r="DG47" s="210"/>
      <c r="DH47" s="210"/>
      <c r="DI47" s="210"/>
      <c r="DJ47" s="210"/>
      <c r="DK47" s="210"/>
      <c r="DL47" s="210"/>
      <c r="DM47" s="210"/>
      <c r="DN47" s="210"/>
      <c r="DO47" s="210"/>
      <c r="DP47" s="210"/>
      <c r="DQ47" s="210"/>
      <c r="DR47" s="210"/>
      <c r="DS47" s="210"/>
      <c r="DT47" s="210"/>
      <c r="DU47" s="210"/>
      <c r="DV47" s="309"/>
    </row>
    <row r="48" spans="1:126" s="217" customFormat="1">
      <c r="A48" s="397"/>
      <c r="B48" s="488">
        <v>9</v>
      </c>
      <c r="C48" s="481"/>
      <c r="D48" s="481"/>
      <c r="E48" s="478"/>
      <c r="F48" s="478"/>
      <c r="G48" s="478"/>
      <c r="H48" s="478"/>
      <c r="I48" s="481"/>
      <c r="J48" s="478"/>
      <c r="K48" s="478"/>
      <c r="L48" s="371"/>
      <c r="M48" s="404"/>
      <c r="N48" s="484">
        <f t="shared" ref="N48" si="8">SUMPRODUCT(M48:M51,L48:L51)</f>
        <v>0</v>
      </c>
      <c r="O48" s="475"/>
      <c r="P48" s="485"/>
      <c r="Q48" s="478"/>
      <c r="S48" s="361"/>
      <c r="T48" s="361"/>
      <c r="U48" s="361"/>
      <c r="V48" s="361"/>
      <c r="W48" s="361"/>
      <c r="X48" s="317"/>
      <c r="Y48" s="210"/>
      <c r="Z48" s="210"/>
      <c r="AA48" s="210"/>
      <c r="AB48" s="210"/>
      <c r="AC48" s="210"/>
      <c r="AD48" s="210"/>
      <c r="AE48" s="210"/>
      <c r="AF48" s="210"/>
      <c r="AG48" s="210"/>
      <c r="AH48" s="210"/>
      <c r="AI48" s="210"/>
      <c r="AJ48" s="210"/>
      <c r="AK48" s="309"/>
      <c r="AL48" s="210"/>
      <c r="AM48" s="210"/>
      <c r="AN48" s="210"/>
      <c r="AO48" s="210"/>
      <c r="AP48" s="210"/>
      <c r="AQ48" s="210"/>
      <c r="AR48" s="210"/>
      <c r="AS48" s="210"/>
      <c r="AT48" s="210"/>
      <c r="AU48" s="210"/>
      <c r="AV48" s="210"/>
      <c r="AW48" s="309"/>
      <c r="AX48" s="210"/>
      <c r="AY48" s="210"/>
      <c r="AZ48" s="210"/>
      <c r="BA48" s="210"/>
      <c r="BB48" s="210"/>
      <c r="BC48" s="210"/>
      <c r="BD48" s="210"/>
      <c r="BE48" s="210"/>
      <c r="BF48" s="210"/>
      <c r="BG48" s="210"/>
      <c r="BH48" s="210"/>
      <c r="BI48" s="309"/>
      <c r="BJ48" s="210"/>
      <c r="BK48" s="210"/>
      <c r="BL48" s="210"/>
      <c r="BM48" s="210"/>
      <c r="BN48" s="210"/>
      <c r="BO48" s="210"/>
      <c r="BP48" s="210"/>
      <c r="BQ48" s="210"/>
      <c r="BR48" s="210"/>
      <c r="BS48" s="210"/>
      <c r="BT48" s="210"/>
      <c r="BU48" s="309"/>
      <c r="BV48" s="210"/>
      <c r="BW48" s="210"/>
      <c r="BX48" s="210"/>
      <c r="BY48" s="210"/>
      <c r="BZ48" s="210"/>
      <c r="CA48" s="210"/>
      <c r="CB48" s="210"/>
      <c r="CC48" s="210"/>
      <c r="CD48" s="210"/>
      <c r="CE48" s="210"/>
      <c r="CF48" s="210"/>
      <c r="CG48" s="309"/>
      <c r="CH48" s="210"/>
      <c r="CI48" s="210"/>
      <c r="CJ48" s="210"/>
      <c r="CK48" s="210"/>
      <c r="CL48" s="210"/>
      <c r="CM48" s="210"/>
      <c r="CN48" s="210"/>
      <c r="CO48" s="210"/>
      <c r="CP48" s="210"/>
      <c r="CQ48" s="210"/>
      <c r="CR48" s="210"/>
      <c r="CS48" s="309"/>
      <c r="CT48" s="210"/>
      <c r="CU48" s="210"/>
      <c r="CV48" s="210"/>
      <c r="CW48" s="210"/>
      <c r="CX48" s="210"/>
      <c r="CY48" s="210"/>
      <c r="CZ48" s="210"/>
      <c r="DA48" s="210"/>
      <c r="DB48" s="210"/>
      <c r="DC48" s="210"/>
      <c r="DD48" s="210"/>
      <c r="DE48" s="309"/>
      <c r="DF48" s="210"/>
      <c r="DG48" s="210"/>
      <c r="DH48" s="210"/>
      <c r="DI48" s="210"/>
      <c r="DJ48" s="210"/>
      <c r="DK48" s="210"/>
      <c r="DL48" s="210"/>
      <c r="DM48" s="210"/>
      <c r="DN48" s="210"/>
      <c r="DO48" s="210"/>
      <c r="DP48" s="210"/>
      <c r="DQ48" s="210"/>
      <c r="DR48" s="210"/>
      <c r="DS48" s="210"/>
      <c r="DT48" s="210"/>
      <c r="DU48" s="210"/>
      <c r="DV48" s="309"/>
    </row>
    <row r="49" spans="1:308" s="217" customFormat="1">
      <c r="A49" s="397"/>
      <c r="B49" s="489"/>
      <c r="C49" s="482"/>
      <c r="D49" s="482"/>
      <c r="E49" s="479"/>
      <c r="F49" s="479"/>
      <c r="G49" s="479"/>
      <c r="H49" s="479"/>
      <c r="I49" s="482"/>
      <c r="J49" s="479"/>
      <c r="K49" s="479"/>
      <c r="L49" s="371"/>
      <c r="M49" s="404"/>
      <c r="N49" s="484"/>
      <c r="O49" s="476"/>
      <c r="P49" s="486"/>
      <c r="Q49" s="479"/>
      <c r="S49" s="361"/>
      <c r="T49" s="361"/>
      <c r="U49" s="361"/>
      <c r="V49" s="361"/>
      <c r="W49" s="361"/>
      <c r="X49" s="317"/>
      <c r="Y49" s="210"/>
      <c r="Z49" s="210"/>
      <c r="AA49" s="210"/>
      <c r="AB49" s="210"/>
      <c r="AC49" s="210"/>
      <c r="AD49" s="210"/>
      <c r="AE49" s="210"/>
      <c r="AF49" s="210"/>
      <c r="AG49" s="210"/>
      <c r="AH49" s="210"/>
      <c r="AI49" s="210"/>
      <c r="AJ49" s="210"/>
      <c r="AK49" s="309"/>
      <c r="AL49" s="210"/>
      <c r="AM49" s="210"/>
      <c r="AN49" s="210"/>
      <c r="AO49" s="210"/>
      <c r="AP49" s="210"/>
      <c r="AQ49" s="210"/>
      <c r="AR49" s="210"/>
      <c r="AS49" s="210"/>
      <c r="AT49" s="210"/>
      <c r="AU49" s="210"/>
      <c r="AV49" s="210"/>
      <c r="AW49" s="309"/>
      <c r="AX49" s="210"/>
      <c r="AY49" s="210"/>
      <c r="AZ49" s="210"/>
      <c r="BA49" s="210"/>
      <c r="BB49" s="210"/>
      <c r="BC49" s="210"/>
      <c r="BD49" s="210"/>
      <c r="BE49" s="210"/>
      <c r="BF49" s="210"/>
      <c r="BG49" s="210"/>
      <c r="BH49" s="210"/>
      <c r="BI49" s="309"/>
      <c r="BJ49" s="210"/>
      <c r="BK49" s="210"/>
      <c r="BL49" s="210"/>
      <c r="BM49" s="210"/>
      <c r="BN49" s="210"/>
      <c r="BO49" s="210"/>
      <c r="BP49" s="210"/>
      <c r="BQ49" s="210"/>
      <c r="BR49" s="210"/>
      <c r="BS49" s="210"/>
      <c r="BT49" s="210"/>
      <c r="BU49" s="309"/>
      <c r="BV49" s="210"/>
      <c r="BW49" s="210"/>
      <c r="BX49" s="210"/>
      <c r="BY49" s="210"/>
      <c r="BZ49" s="210"/>
      <c r="CA49" s="210"/>
      <c r="CB49" s="210"/>
      <c r="CC49" s="210"/>
      <c r="CD49" s="210"/>
      <c r="CE49" s="210"/>
      <c r="CF49" s="210"/>
      <c r="CG49" s="309"/>
      <c r="CH49" s="210"/>
      <c r="CI49" s="210"/>
      <c r="CJ49" s="210"/>
      <c r="CK49" s="210"/>
      <c r="CL49" s="210"/>
      <c r="CM49" s="210"/>
      <c r="CN49" s="210"/>
      <c r="CO49" s="210"/>
      <c r="CP49" s="210"/>
      <c r="CQ49" s="210"/>
      <c r="CR49" s="210"/>
      <c r="CS49" s="309"/>
      <c r="CT49" s="210"/>
      <c r="CU49" s="210"/>
      <c r="CV49" s="210"/>
      <c r="CW49" s="210"/>
      <c r="CX49" s="210"/>
      <c r="CY49" s="210"/>
      <c r="CZ49" s="210"/>
      <c r="DA49" s="210"/>
      <c r="DB49" s="210"/>
      <c r="DC49" s="210"/>
      <c r="DD49" s="210"/>
      <c r="DE49" s="309"/>
      <c r="DF49" s="210"/>
      <c r="DG49" s="210"/>
      <c r="DH49" s="210"/>
      <c r="DI49" s="210"/>
      <c r="DJ49" s="210"/>
      <c r="DK49" s="210"/>
      <c r="DL49" s="210"/>
      <c r="DM49" s="210"/>
      <c r="DN49" s="210"/>
      <c r="DO49" s="210"/>
      <c r="DP49" s="210"/>
      <c r="DQ49" s="210"/>
      <c r="DR49" s="210"/>
      <c r="DS49" s="210"/>
      <c r="DT49" s="210"/>
      <c r="DU49" s="210"/>
      <c r="DV49" s="309"/>
    </row>
    <row r="50" spans="1:308" s="217" customFormat="1">
      <c r="A50" s="397"/>
      <c r="B50" s="489"/>
      <c r="C50" s="482"/>
      <c r="D50" s="482"/>
      <c r="E50" s="479"/>
      <c r="F50" s="479"/>
      <c r="G50" s="479"/>
      <c r="H50" s="479"/>
      <c r="I50" s="482"/>
      <c r="J50" s="479"/>
      <c r="K50" s="479"/>
      <c r="L50" s="371"/>
      <c r="M50" s="404"/>
      <c r="N50" s="484"/>
      <c r="O50" s="476"/>
      <c r="P50" s="486"/>
      <c r="Q50" s="479"/>
      <c r="S50" s="361"/>
      <c r="T50" s="361"/>
      <c r="U50" s="361"/>
      <c r="V50" s="361"/>
      <c r="W50" s="361"/>
      <c r="X50" s="317"/>
      <c r="Y50" s="210"/>
      <c r="Z50" s="210"/>
      <c r="AA50" s="210"/>
      <c r="AB50" s="210"/>
      <c r="AC50" s="210"/>
      <c r="AD50" s="210"/>
      <c r="AE50" s="210"/>
      <c r="AF50" s="210"/>
      <c r="AG50" s="210"/>
      <c r="AH50" s="210"/>
      <c r="AI50" s="210"/>
      <c r="AJ50" s="210"/>
      <c r="AK50" s="309"/>
      <c r="AL50" s="210"/>
      <c r="AM50" s="210"/>
      <c r="AN50" s="210"/>
      <c r="AO50" s="210"/>
      <c r="AP50" s="210"/>
      <c r="AQ50" s="210"/>
      <c r="AR50" s="210"/>
      <c r="AS50" s="210"/>
      <c r="AT50" s="210"/>
      <c r="AU50" s="210"/>
      <c r="AV50" s="210"/>
      <c r="AW50" s="309"/>
      <c r="AX50" s="210"/>
      <c r="AY50" s="210"/>
      <c r="AZ50" s="210"/>
      <c r="BA50" s="210"/>
      <c r="BB50" s="210"/>
      <c r="BC50" s="210"/>
      <c r="BD50" s="210"/>
      <c r="BE50" s="210"/>
      <c r="BF50" s="210"/>
      <c r="BG50" s="210"/>
      <c r="BH50" s="210"/>
      <c r="BI50" s="309"/>
      <c r="BJ50" s="210"/>
      <c r="BK50" s="210"/>
      <c r="BL50" s="210"/>
      <c r="BM50" s="210"/>
      <c r="BN50" s="210"/>
      <c r="BO50" s="210"/>
      <c r="BP50" s="210"/>
      <c r="BQ50" s="210"/>
      <c r="BR50" s="210"/>
      <c r="BS50" s="210"/>
      <c r="BT50" s="210"/>
      <c r="BU50" s="309"/>
      <c r="BV50" s="210"/>
      <c r="BW50" s="210"/>
      <c r="BX50" s="210"/>
      <c r="BY50" s="210"/>
      <c r="BZ50" s="210"/>
      <c r="CA50" s="210"/>
      <c r="CB50" s="210"/>
      <c r="CC50" s="210"/>
      <c r="CD50" s="210"/>
      <c r="CE50" s="210"/>
      <c r="CF50" s="210"/>
      <c r="CG50" s="309"/>
      <c r="CH50" s="210"/>
      <c r="CI50" s="210"/>
      <c r="CJ50" s="210"/>
      <c r="CK50" s="210"/>
      <c r="CL50" s="210"/>
      <c r="CM50" s="210"/>
      <c r="CN50" s="210"/>
      <c r="CO50" s="210"/>
      <c r="CP50" s="210"/>
      <c r="CQ50" s="210"/>
      <c r="CR50" s="210"/>
      <c r="CS50" s="309"/>
      <c r="CT50" s="210"/>
      <c r="CU50" s="210"/>
      <c r="CV50" s="210"/>
      <c r="CW50" s="210"/>
      <c r="CX50" s="210"/>
      <c r="CY50" s="210"/>
      <c r="CZ50" s="210"/>
      <c r="DA50" s="210"/>
      <c r="DB50" s="210"/>
      <c r="DC50" s="210"/>
      <c r="DD50" s="210"/>
      <c r="DE50" s="309"/>
      <c r="DF50" s="210"/>
      <c r="DG50" s="210"/>
      <c r="DH50" s="210"/>
      <c r="DI50" s="210"/>
      <c r="DJ50" s="210"/>
      <c r="DK50" s="210"/>
      <c r="DL50" s="210"/>
      <c r="DM50" s="210"/>
      <c r="DN50" s="210"/>
      <c r="DO50" s="210"/>
      <c r="DP50" s="210"/>
      <c r="DQ50" s="210"/>
      <c r="DR50" s="210"/>
      <c r="DS50" s="210"/>
      <c r="DT50" s="210"/>
      <c r="DU50" s="210"/>
      <c r="DV50" s="309"/>
    </row>
    <row r="51" spans="1:308" s="217" customFormat="1">
      <c r="A51" s="397"/>
      <c r="B51" s="490"/>
      <c r="C51" s="483"/>
      <c r="D51" s="483"/>
      <c r="E51" s="480"/>
      <c r="F51" s="480"/>
      <c r="G51" s="480"/>
      <c r="H51" s="480"/>
      <c r="I51" s="483"/>
      <c r="J51" s="480"/>
      <c r="K51" s="480"/>
      <c r="L51" s="371"/>
      <c r="M51" s="404"/>
      <c r="N51" s="484"/>
      <c r="O51" s="477"/>
      <c r="P51" s="487"/>
      <c r="Q51" s="480"/>
      <c r="S51" s="361"/>
      <c r="T51" s="361"/>
      <c r="U51" s="361"/>
      <c r="V51" s="361"/>
      <c r="W51" s="361"/>
      <c r="X51" s="317"/>
      <c r="Y51" s="210"/>
      <c r="Z51" s="210"/>
      <c r="AA51" s="210"/>
      <c r="AB51" s="210"/>
      <c r="AC51" s="210"/>
      <c r="AD51" s="210"/>
      <c r="AE51" s="210"/>
      <c r="AF51" s="210"/>
      <c r="AG51" s="210"/>
      <c r="AH51" s="210"/>
      <c r="AI51" s="210"/>
      <c r="AJ51" s="210"/>
      <c r="AK51" s="309"/>
      <c r="AL51" s="210"/>
      <c r="AM51" s="210"/>
      <c r="AN51" s="210"/>
      <c r="AO51" s="210"/>
      <c r="AP51" s="210"/>
      <c r="AQ51" s="210"/>
      <c r="AR51" s="210"/>
      <c r="AS51" s="210"/>
      <c r="AT51" s="210"/>
      <c r="AU51" s="210"/>
      <c r="AV51" s="210"/>
      <c r="AW51" s="309"/>
      <c r="AX51" s="210"/>
      <c r="AY51" s="210"/>
      <c r="AZ51" s="210"/>
      <c r="BA51" s="210"/>
      <c r="BB51" s="210"/>
      <c r="BC51" s="210"/>
      <c r="BD51" s="210"/>
      <c r="BE51" s="210"/>
      <c r="BF51" s="210"/>
      <c r="BG51" s="210"/>
      <c r="BH51" s="210"/>
      <c r="BI51" s="309"/>
      <c r="BJ51" s="210"/>
      <c r="BK51" s="210"/>
      <c r="BL51" s="210"/>
      <c r="BM51" s="210"/>
      <c r="BN51" s="210"/>
      <c r="BO51" s="210"/>
      <c r="BP51" s="210"/>
      <c r="BQ51" s="210"/>
      <c r="BR51" s="210"/>
      <c r="BS51" s="210"/>
      <c r="BT51" s="210"/>
      <c r="BU51" s="309"/>
      <c r="BV51" s="210"/>
      <c r="BW51" s="210"/>
      <c r="BX51" s="210"/>
      <c r="BY51" s="210"/>
      <c r="BZ51" s="210"/>
      <c r="CA51" s="210"/>
      <c r="CB51" s="210"/>
      <c r="CC51" s="210"/>
      <c r="CD51" s="210"/>
      <c r="CE51" s="210"/>
      <c r="CF51" s="210"/>
      <c r="CG51" s="309"/>
      <c r="CH51" s="210"/>
      <c r="CI51" s="210"/>
      <c r="CJ51" s="210"/>
      <c r="CK51" s="210"/>
      <c r="CL51" s="210"/>
      <c r="CM51" s="210"/>
      <c r="CN51" s="210"/>
      <c r="CO51" s="210"/>
      <c r="CP51" s="210"/>
      <c r="CQ51" s="210"/>
      <c r="CR51" s="210"/>
      <c r="CS51" s="309"/>
      <c r="CT51" s="210"/>
      <c r="CU51" s="210"/>
      <c r="CV51" s="210"/>
      <c r="CW51" s="210"/>
      <c r="CX51" s="210"/>
      <c r="CY51" s="210"/>
      <c r="CZ51" s="210"/>
      <c r="DA51" s="210"/>
      <c r="DB51" s="210"/>
      <c r="DC51" s="210"/>
      <c r="DD51" s="210"/>
      <c r="DE51" s="309"/>
      <c r="DF51" s="210"/>
      <c r="DG51" s="210"/>
      <c r="DH51" s="210"/>
      <c r="DI51" s="210"/>
      <c r="DJ51" s="210"/>
      <c r="DK51" s="210"/>
      <c r="DL51" s="210"/>
      <c r="DM51" s="210"/>
      <c r="DN51" s="210"/>
      <c r="DO51" s="210"/>
      <c r="DP51" s="210"/>
      <c r="DQ51" s="210"/>
      <c r="DR51" s="210"/>
      <c r="DS51" s="210"/>
      <c r="DT51" s="210"/>
      <c r="DU51" s="210"/>
      <c r="DV51" s="309"/>
    </row>
    <row r="52" spans="1:308" s="217" customFormat="1">
      <c r="A52" s="397"/>
      <c r="B52" s="488">
        <v>10</v>
      </c>
      <c r="C52" s="481"/>
      <c r="D52" s="481"/>
      <c r="E52" s="478"/>
      <c r="F52" s="478"/>
      <c r="G52" s="478"/>
      <c r="H52" s="478"/>
      <c r="I52" s="481"/>
      <c r="J52" s="478"/>
      <c r="K52" s="478"/>
      <c r="L52" s="371"/>
      <c r="M52" s="404"/>
      <c r="N52" s="484">
        <f t="shared" ref="N52" si="9">SUMPRODUCT(M52:M55,L52:L55)</f>
        <v>0</v>
      </c>
      <c r="O52" s="475"/>
      <c r="P52" s="485"/>
      <c r="Q52" s="478"/>
      <c r="S52" s="361"/>
      <c r="T52" s="361"/>
      <c r="U52" s="361"/>
      <c r="V52" s="361"/>
      <c r="W52" s="361"/>
      <c r="X52" s="317"/>
      <c r="Y52" s="210"/>
      <c r="Z52" s="210"/>
      <c r="AA52" s="210"/>
      <c r="AB52" s="210"/>
      <c r="AC52" s="210"/>
      <c r="AD52" s="210"/>
      <c r="AE52" s="210"/>
      <c r="AF52" s="210"/>
      <c r="AG52" s="210"/>
      <c r="AH52" s="210"/>
      <c r="AI52" s="210"/>
      <c r="AJ52" s="210"/>
      <c r="AK52" s="309"/>
      <c r="AL52" s="210"/>
      <c r="AM52" s="210"/>
      <c r="AN52" s="210"/>
      <c r="AO52" s="210"/>
      <c r="AP52" s="210"/>
      <c r="AQ52" s="210"/>
      <c r="AR52" s="210"/>
      <c r="AS52" s="210"/>
      <c r="AT52" s="210"/>
      <c r="AU52" s="210"/>
      <c r="AV52" s="210"/>
      <c r="AW52" s="309"/>
      <c r="AX52" s="210"/>
      <c r="AY52" s="210"/>
      <c r="AZ52" s="210"/>
      <c r="BA52" s="210"/>
      <c r="BB52" s="210"/>
      <c r="BC52" s="210"/>
      <c r="BD52" s="210"/>
      <c r="BE52" s="210"/>
      <c r="BF52" s="210"/>
      <c r="BG52" s="210"/>
      <c r="BH52" s="210"/>
      <c r="BI52" s="309"/>
      <c r="BJ52" s="210"/>
      <c r="BK52" s="210"/>
      <c r="BL52" s="210"/>
      <c r="BM52" s="210"/>
      <c r="BN52" s="210"/>
      <c r="BO52" s="210"/>
      <c r="BP52" s="210"/>
      <c r="BQ52" s="210"/>
      <c r="BR52" s="210"/>
      <c r="BS52" s="210"/>
      <c r="BT52" s="210"/>
      <c r="BU52" s="309"/>
      <c r="BV52" s="210"/>
      <c r="BW52" s="210"/>
      <c r="BX52" s="210"/>
      <c r="BY52" s="210"/>
      <c r="BZ52" s="210"/>
      <c r="CA52" s="210"/>
      <c r="CB52" s="210"/>
      <c r="CC52" s="210"/>
      <c r="CD52" s="210"/>
      <c r="CE52" s="210"/>
      <c r="CF52" s="210"/>
      <c r="CG52" s="309"/>
      <c r="CH52" s="210"/>
      <c r="CI52" s="210"/>
      <c r="CJ52" s="210"/>
      <c r="CK52" s="210"/>
      <c r="CL52" s="210"/>
      <c r="CM52" s="210"/>
      <c r="CN52" s="210"/>
      <c r="CO52" s="210"/>
      <c r="CP52" s="210"/>
      <c r="CQ52" s="210"/>
      <c r="CR52" s="210"/>
      <c r="CS52" s="309"/>
      <c r="CT52" s="210"/>
      <c r="CU52" s="210"/>
      <c r="CV52" s="210"/>
      <c r="CW52" s="210"/>
      <c r="CX52" s="210"/>
      <c r="CY52" s="210"/>
      <c r="CZ52" s="210"/>
      <c r="DA52" s="210"/>
      <c r="DB52" s="210"/>
      <c r="DC52" s="210"/>
      <c r="DD52" s="210"/>
      <c r="DE52" s="309"/>
      <c r="DF52" s="210"/>
      <c r="DG52" s="210"/>
      <c r="DH52" s="210"/>
      <c r="DI52" s="210"/>
      <c r="DJ52" s="210"/>
      <c r="DK52" s="210"/>
      <c r="DL52" s="210"/>
      <c r="DM52" s="210"/>
      <c r="DN52" s="210"/>
      <c r="DO52" s="210"/>
      <c r="DP52" s="210"/>
      <c r="DQ52" s="210"/>
      <c r="DR52" s="210"/>
      <c r="DS52" s="210"/>
      <c r="DT52" s="210"/>
      <c r="DU52" s="210"/>
      <c r="DV52" s="309"/>
    </row>
    <row r="53" spans="1:308" s="217" customFormat="1">
      <c r="A53" s="391"/>
      <c r="B53" s="489"/>
      <c r="C53" s="482"/>
      <c r="D53" s="482"/>
      <c r="E53" s="479"/>
      <c r="F53" s="479"/>
      <c r="G53" s="479"/>
      <c r="H53" s="479"/>
      <c r="I53" s="482"/>
      <c r="J53" s="479"/>
      <c r="K53" s="479"/>
      <c r="L53" s="371"/>
      <c r="M53" s="404"/>
      <c r="N53" s="484"/>
      <c r="O53" s="476"/>
      <c r="P53" s="486"/>
      <c r="Q53" s="479"/>
      <c r="S53" s="393"/>
      <c r="T53" s="393"/>
      <c r="U53" s="393"/>
      <c r="V53" s="393"/>
      <c r="W53" s="393"/>
      <c r="X53" s="317"/>
      <c r="Y53" s="210"/>
      <c r="Z53" s="210"/>
      <c r="AA53" s="210"/>
      <c r="AB53" s="210"/>
      <c r="AC53" s="210"/>
      <c r="AD53" s="210"/>
      <c r="AE53" s="210"/>
      <c r="AF53" s="210"/>
      <c r="AG53" s="210"/>
      <c r="AH53" s="210"/>
      <c r="AI53" s="210"/>
      <c r="AJ53" s="210"/>
      <c r="AK53" s="309"/>
      <c r="AL53" s="210"/>
      <c r="AM53" s="210"/>
      <c r="AN53" s="210"/>
      <c r="AO53" s="210"/>
      <c r="AP53" s="210"/>
      <c r="AQ53" s="210"/>
      <c r="AR53" s="210"/>
      <c r="AS53" s="210"/>
      <c r="AT53" s="210"/>
      <c r="AU53" s="210"/>
      <c r="AV53" s="210"/>
      <c r="AW53" s="309"/>
      <c r="AX53" s="210"/>
      <c r="AY53" s="210"/>
      <c r="AZ53" s="210"/>
      <c r="BA53" s="210"/>
      <c r="BB53" s="210"/>
      <c r="BC53" s="210"/>
      <c r="BD53" s="210"/>
      <c r="BE53" s="210"/>
      <c r="BF53" s="210"/>
      <c r="BG53" s="210"/>
      <c r="BH53" s="210"/>
      <c r="BI53" s="309"/>
      <c r="BJ53" s="210"/>
      <c r="BK53" s="210"/>
      <c r="BL53" s="210"/>
      <c r="BM53" s="210"/>
      <c r="BN53" s="210"/>
      <c r="BO53" s="210"/>
      <c r="BP53" s="210"/>
      <c r="BQ53" s="210"/>
      <c r="BR53" s="210"/>
      <c r="BS53" s="210"/>
      <c r="BT53" s="210"/>
      <c r="BU53" s="309"/>
      <c r="BV53" s="210"/>
      <c r="BW53" s="210"/>
      <c r="BX53" s="210"/>
      <c r="BY53" s="210"/>
      <c r="BZ53" s="210"/>
      <c r="CA53" s="210"/>
      <c r="CB53" s="210"/>
      <c r="CC53" s="210"/>
      <c r="CD53" s="210"/>
      <c r="CE53" s="210"/>
      <c r="CF53" s="210"/>
      <c r="CG53" s="309"/>
      <c r="CH53" s="210"/>
      <c r="CI53" s="210"/>
      <c r="CJ53" s="210"/>
      <c r="CK53" s="210"/>
      <c r="CL53" s="210"/>
      <c r="CM53" s="210"/>
      <c r="CN53" s="210"/>
      <c r="CO53" s="210"/>
      <c r="CP53" s="210"/>
      <c r="CQ53" s="210"/>
      <c r="CR53" s="210"/>
      <c r="CS53" s="309"/>
      <c r="CT53" s="210"/>
      <c r="CU53" s="210"/>
      <c r="CV53" s="210"/>
      <c r="CW53" s="210"/>
      <c r="CX53" s="210"/>
      <c r="CY53" s="210"/>
      <c r="CZ53" s="210"/>
      <c r="DA53" s="210"/>
      <c r="DB53" s="210"/>
      <c r="DC53" s="210"/>
      <c r="DD53" s="210"/>
      <c r="DE53" s="309"/>
      <c r="DF53" s="210"/>
      <c r="DG53" s="210"/>
      <c r="DH53" s="210"/>
      <c r="DI53" s="210"/>
      <c r="DJ53" s="210"/>
      <c r="DK53" s="210"/>
      <c r="DL53" s="210"/>
      <c r="DM53" s="210"/>
      <c r="DN53" s="210"/>
      <c r="DO53" s="210"/>
      <c r="DP53" s="210"/>
      <c r="DQ53" s="210"/>
      <c r="DR53" s="210"/>
      <c r="DS53" s="210"/>
      <c r="DT53" s="210"/>
      <c r="DU53" s="210"/>
      <c r="DV53" s="309"/>
    </row>
    <row r="54" spans="1:308" s="217" customFormat="1">
      <c r="A54" s="391"/>
      <c r="B54" s="489"/>
      <c r="C54" s="482"/>
      <c r="D54" s="482"/>
      <c r="E54" s="479"/>
      <c r="F54" s="479"/>
      <c r="G54" s="479"/>
      <c r="H54" s="479"/>
      <c r="I54" s="482"/>
      <c r="J54" s="479"/>
      <c r="K54" s="479"/>
      <c r="L54" s="371"/>
      <c r="M54" s="404"/>
      <c r="N54" s="484"/>
      <c r="O54" s="476"/>
      <c r="P54" s="486"/>
      <c r="Q54" s="479"/>
      <c r="S54" s="393"/>
      <c r="T54" s="393"/>
      <c r="U54" s="393"/>
      <c r="V54" s="393"/>
      <c r="W54" s="393"/>
      <c r="X54" s="317"/>
      <c r="Y54" s="210"/>
      <c r="Z54" s="210"/>
      <c r="AA54" s="210"/>
      <c r="AB54" s="210"/>
      <c r="AC54" s="210"/>
      <c r="AD54" s="210"/>
      <c r="AE54" s="210"/>
      <c r="AF54" s="210"/>
      <c r="AG54" s="210"/>
      <c r="AH54" s="210"/>
      <c r="AI54" s="210"/>
      <c r="AJ54" s="210"/>
      <c r="AK54" s="309"/>
      <c r="AL54" s="210"/>
      <c r="AM54" s="210"/>
      <c r="AN54" s="210"/>
      <c r="AO54" s="210"/>
      <c r="AP54" s="210"/>
      <c r="AQ54" s="210"/>
      <c r="AR54" s="210"/>
      <c r="AS54" s="210"/>
      <c r="AT54" s="210"/>
      <c r="AU54" s="210"/>
      <c r="AV54" s="210"/>
      <c r="AW54" s="309"/>
      <c r="AX54" s="210"/>
      <c r="AY54" s="210"/>
      <c r="AZ54" s="210"/>
      <c r="BA54" s="210"/>
      <c r="BB54" s="210"/>
      <c r="BC54" s="210"/>
      <c r="BD54" s="210"/>
      <c r="BE54" s="210"/>
      <c r="BF54" s="210"/>
      <c r="BG54" s="210"/>
      <c r="BH54" s="210"/>
      <c r="BI54" s="309"/>
      <c r="BJ54" s="210"/>
      <c r="BK54" s="210"/>
      <c r="BL54" s="210"/>
      <c r="BM54" s="210"/>
      <c r="BN54" s="210"/>
      <c r="BO54" s="210"/>
      <c r="BP54" s="210"/>
      <c r="BQ54" s="210"/>
      <c r="BR54" s="210"/>
      <c r="BS54" s="210"/>
      <c r="BT54" s="210"/>
      <c r="BU54" s="309"/>
      <c r="BV54" s="210"/>
      <c r="BW54" s="210"/>
      <c r="BX54" s="210"/>
      <c r="BY54" s="210"/>
      <c r="BZ54" s="210"/>
      <c r="CA54" s="210"/>
      <c r="CB54" s="210"/>
      <c r="CC54" s="210"/>
      <c r="CD54" s="210"/>
      <c r="CE54" s="210"/>
      <c r="CF54" s="210"/>
      <c r="CG54" s="309"/>
      <c r="CH54" s="210"/>
      <c r="CI54" s="210"/>
      <c r="CJ54" s="210"/>
      <c r="CK54" s="210"/>
      <c r="CL54" s="210"/>
      <c r="CM54" s="210"/>
      <c r="CN54" s="210"/>
      <c r="CO54" s="210"/>
      <c r="CP54" s="210"/>
      <c r="CQ54" s="210"/>
      <c r="CR54" s="210"/>
      <c r="CS54" s="309"/>
      <c r="CT54" s="210"/>
      <c r="CU54" s="210"/>
      <c r="CV54" s="210"/>
      <c r="CW54" s="210"/>
      <c r="CX54" s="210"/>
      <c r="CY54" s="210"/>
      <c r="CZ54" s="210"/>
      <c r="DA54" s="210"/>
      <c r="DB54" s="210"/>
      <c r="DC54" s="210"/>
      <c r="DD54" s="210"/>
      <c r="DE54" s="309"/>
      <c r="DF54" s="210"/>
      <c r="DG54" s="210"/>
      <c r="DH54" s="210"/>
      <c r="DI54" s="210"/>
      <c r="DJ54" s="210"/>
      <c r="DK54" s="210"/>
      <c r="DL54" s="210"/>
      <c r="DM54" s="210"/>
      <c r="DN54" s="210"/>
      <c r="DO54" s="210"/>
      <c r="DP54" s="210"/>
      <c r="DQ54" s="210"/>
      <c r="DR54" s="210"/>
      <c r="DS54" s="210"/>
      <c r="DT54" s="210"/>
      <c r="DU54" s="210"/>
      <c r="DV54" s="309"/>
    </row>
    <row r="55" spans="1:308" s="217" customFormat="1">
      <c r="A55" s="391"/>
      <c r="B55" s="490"/>
      <c r="C55" s="483"/>
      <c r="D55" s="483"/>
      <c r="E55" s="480"/>
      <c r="F55" s="480"/>
      <c r="G55" s="480"/>
      <c r="H55" s="480"/>
      <c r="I55" s="483"/>
      <c r="J55" s="480"/>
      <c r="K55" s="480"/>
      <c r="L55" s="371"/>
      <c r="M55" s="404"/>
      <c r="N55" s="484"/>
      <c r="O55" s="477"/>
      <c r="P55" s="487"/>
      <c r="Q55" s="480"/>
      <c r="S55" s="393"/>
      <c r="T55" s="393"/>
      <c r="U55" s="393"/>
      <c r="V55" s="393"/>
      <c r="W55" s="393"/>
      <c r="X55" s="317"/>
      <c r="Y55" s="210"/>
      <c r="Z55" s="210"/>
      <c r="AA55" s="210"/>
      <c r="AB55" s="210"/>
      <c r="AC55" s="210"/>
      <c r="AD55" s="210"/>
      <c r="AE55" s="210"/>
      <c r="AF55" s="210"/>
      <c r="AG55" s="210"/>
      <c r="AH55" s="210"/>
      <c r="AI55" s="210"/>
      <c r="AJ55" s="210"/>
      <c r="AK55" s="309"/>
      <c r="AL55" s="210"/>
      <c r="AM55" s="210"/>
      <c r="AN55" s="210"/>
      <c r="AO55" s="210"/>
      <c r="AP55" s="210"/>
      <c r="AQ55" s="210"/>
      <c r="AR55" s="210"/>
      <c r="AS55" s="210"/>
      <c r="AT55" s="210"/>
      <c r="AU55" s="210"/>
      <c r="AV55" s="210"/>
      <c r="AW55" s="309"/>
      <c r="AX55" s="210"/>
      <c r="AY55" s="210"/>
      <c r="AZ55" s="210"/>
      <c r="BA55" s="210"/>
      <c r="BB55" s="210"/>
      <c r="BC55" s="210"/>
      <c r="BD55" s="210"/>
      <c r="BE55" s="210"/>
      <c r="BF55" s="210"/>
      <c r="BG55" s="210"/>
      <c r="BH55" s="210"/>
      <c r="BI55" s="309"/>
      <c r="BJ55" s="210"/>
      <c r="BK55" s="210"/>
      <c r="BL55" s="210"/>
      <c r="BM55" s="210"/>
      <c r="BN55" s="210"/>
      <c r="BO55" s="210"/>
      <c r="BP55" s="210"/>
      <c r="BQ55" s="210"/>
      <c r="BR55" s="210"/>
      <c r="BS55" s="210"/>
      <c r="BT55" s="210"/>
      <c r="BU55" s="309"/>
      <c r="BV55" s="210"/>
      <c r="BW55" s="210"/>
      <c r="BX55" s="210"/>
      <c r="BY55" s="210"/>
      <c r="BZ55" s="210"/>
      <c r="CA55" s="210"/>
      <c r="CB55" s="210"/>
      <c r="CC55" s="210"/>
      <c r="CD55" s="210"/>
      <c r="CE55" s="210"/>
      <c r="CF55" s="210"/>
      <c r="CG55" s="309"/>
      <c r="CH55" s="210"/>
      <c r="CI55" s="210"/>
      <c r="CJ55" s="210"/>
      <c r="CK55" s="210"/>
      <c r="CL55" s="210"/>
      <c r="CM55" s="210"/>
      <c r="CN55" s="210"/>
      <c r="CO55" s="210"/>
      <c r="CP55" s="210"/>
      <c r="CQ55" s="210"/>
      <c r="CR55" s="210"/>
      <c r="CS55" s="309"/>
      <c r="CT55" s="210"/>
      <c r="CU55" s="210"/>
      <c r="CV55" s="210"/>
      <c r="CW55" s="210"/>
      <c r="CX55" s="210"/>
      <c r="CY55" s="210"/>
      <c r="CZ55" s="210"/>
      <c r="DA55" s="210"/>
      <c r="DB55" s="210"/>
      <c r="DC55" s="210"/>
      <c r="DD55" s="210"/>
      <c r="DE55" s="309"/>
      <c r="DF55" s="210"/>
      <c r="DG55" s="210"/>
      <c r="DH55" s="210"/>
      <c r="DI55" s="210"/>
      <c r="DJ55" s="210"/>
      <c r="DK55" s="210"/>
      <c r="DL55" s="210"/>
      <c r="DM55" s="210"/>
      <c r="DN55" s="210"/>
      <c r="DO55" s="210"/>
      <c r="DP55" s="210"/>
      <c r="DQ55" s="210"/>
      <c r="DR55" s="210"/>
      <c r="DS55" s="210"/>
      <c r="DT55" s="210"/>
      <c r="DU55" s="210"/>
      <c r="DV55" s="309"/>
    </row>
    <row r="56" spans="1:308" s="217" customFormat="1">
      <c r="A56" s="316"/>
      <c r="B56" s="307"/>
      <c r="C56" s="308"/>
      <c r="D56" s="308"/>
      <c r="E56" s="308"/>
      <c r="H56" s="312"/>
      <c r="I56" s="312"/>
      <c r="S56" s="312"/>
      <c r="T56" s="312"/>
      <c r="U56" s="312"/>
      <c r="V56" s="312"/>
      <c r="W56" s="312"/>
      <c r="X56" s="317"/>
      <c r="Y56" s="309"/>
      <c r="Z56" s="210"/>
      <c r="AA56" s="210"/>
      <c r="AB56" s="210"/>
      <c r="AC56" s="210"/>
      <c r="AD56" s="210"/>
      <c r="AE56" s="210"/>
      <c r="AF56" s="210"/>
      <c r="AG56" s="210"/>
      <c r="AH56" s="210"/>
      <c r="AI56" s="210"/>
      <c r="AJ56" s="210"/>
      <c r="AK56" s="309"/>
      <c r="AL56" s="210"/>
      <c r="AM56" s="210"/>
      <c r="AN56" s="210"/>
      <c r="AO56" s="210"/>
      <c r="AP56" s="210"/>
      <c r="AQ56" s="210"/>
      <c r="AR56" s="210"/>
      <c r="AS56" s="210"/>
      <c r="AT56" s="210"/>
      <c r="AU56" s="210"/>
      <c r="AV56" s="210"/>
      <c r="AW56" s="309"/>
      <c r="AX56" s="210"/>
      <c r="AY56" s="210"/>
      <c r="AZ56" s="210"/>
      <c r="BA56" s="210"/>
      <c r="BB56" s="210"/>
      <c r="BC56" s="210"/>
      <c r="BD56" s="210"/>
      <c r="BE56" s="210"/>
      <c r="BF56" s="210"/>
      <c r="BG56" s="210"/>
      <c r="BH56" s="210"/>
      <c r="BI56" s="309"/>
      <c r="BJ56" s="210"/>
      <c r="BK56" s="210"/>
      <c r="BL56" s="210"/>
      <c r="BM56" s="210"/>
      <c r="BN56" s="210"/>
      <c r="BO56" s="210"/>
      <c r="BP56" s="210"/>
      <c r="BQ56" s="210"/>
      <c r="BR56" s="210"/>
      <c r="BS56" s="210"/>
      <c r="BT56" s="210"/>
      <c r="BU56" s="309"/>
      <c r="BV56" s="210"/>
      <c r="BW56" s="210"/>
      <c r="BX56" s="210"/>
      <c r="BY56" s="210"/>
      <c r="BZ56" s="210"/>
      <c r="CA56" s="210"/>
      <c r="CB56" s="210"/>
      <c r="CC56" s="210"/>
      <c r="CD56" s="210"/>
      <c r="CE56" s="210"/>
      <c r="CF56" s="210"/>
      <c r="CG56" s="309"/>
      <c r="CH56" s="210"/>
      <c r="CI56" s="210"/>
      <c r="CJ56" s="210"/>
      <c r="CK56" s="210"/>
      <c r="CL56" s="210"/>
      <c r="CM56" s="210"/>
      <c r="CN56" s="210"/>
      <c r="CO56" s="210"/>
      <c r="CP56" s="210"/>
      <c r="CQ56" s="210"/>
      <c r="CR56" s="210"/>
      <c r="CS56" s="309"/>
      <c r="CT56" s="210"/>
      <c r="CU56" s="210"/>
      <c r="CV56" s="210"/>
      <c r="CW56" s="210"/>
      <c r="CX56" s="210"/>
      <c r="CY56" s="210"/>
      <c r="CZ56" s="210"/>
      <c r="DA56" s="210"/>
      <c r="DB56" s="210"/>
      <c r="DC56" s="210"/>
      <c r="DD56" s="210"/>
      <c r="DE56" s="309"/>
      <c r="DF56" s="210"/>
      <c r="DG56" s="210"/>
      <c r="DH56" s="210"/>
      <c r="DI56" s="210"/>
      <c r="DJ56" s="210"/>
      <c r="DK56" s="210"/>
      <c r="DL56" s="210"/>
      <c r="DM56" s="210"/>
      <c r="DN56" s="210"/>
      <c r="DO56" s="210"/>
      <c r="DP56" s="210"/>
      <c r="DQ56" s="210"/>
      <c r="DR56" s="210"/>
      <c r="DS56" s="210"/>
      <c r="DT56" s="210"/>
      <c r="DU56" s="210"/>
      <c r="DV56" s="309"/>
    </row>
    <row r="57" spans="1:308" s="217" customFormat="1" ht="33.950000000000003" hidden="1" customHeight="1" outlineLevel="1">
      <c r="A57" s="316"/>
      <c r="B57" s="358" t="s">
        <v>2192</v>
      </c>
      <c r="C57" s="363"/>
      <c r="D57" s="308"/>
      <c r="E57" s="308"/>
      <c r="H57" s="312"/>
      <c r="I57" s="312"/>
      <c r="S57" s="312"/>
      <c r="T57" s="312"/>
      <c r="U57" s="312"/>
      <c r="V57" s="312"/>
      <c r="W57" s="312"/>
      <c r="X57" s="317"/>
      <c r="Y57" s="309"/>
      <c r="Z57" s="210"/>
      <c r="AA57" s="210"/>
      <c r="AB57" s="210"/>
      <c r="AC57" s="210"/>
      <c r="AD57" s="210"/>
      <c r="AE57" s="210"/>
      <c r="AF57" s="210"/>
      <c r="AG57" s="210"/>
      <c r="AH57" s="210"/>
      <c r="AI57" s="210"/>
      <c r="AJ57" s="210"/>
      <c r="AK57" s="309"/>
      <c r="AL57" s="210"/>
      <c r="AM57" s="210"/>
      <c r="AN57" s="210"/>
      <c r="AO57" s="210"/>
      <c r="AP57" s="210"/>
      <c r="AQ57" s="210"/>
      <c r="AR57" s="210"/>
      <c r="AS57" s="210"/>
      <c r="AT57" s="210"/>
      <c r="AU57" s="210"/>
      <c r="AV57" s="210"/>
      <c r="AW57" s="309"/>
      <c r="AX57" s="210"/>
      <c r="AY57" s="210"/>
      <c r="AZ57" s="210"/>
      <c r="BA57" s="210"/>
      <c r="BB57" s="210"/>
      <c r="BC57" s="210"/>
      <c r="BD57" s="210"/>
      <c r="BE57" s="210"/>
      <c r="BF57" s="210"/>
      <c r="BG57" s="210"/>
      <c r="BH57" s="210"/>
      <c r="BI57" s="309"/>
      <c r="BJ57" s="210"/>
      <c r="BK57" s="210"/>
      <c r="BL57" s="210"/>
      <c r="BM57" s="210"/>
      <c r="BN57" s="210"/>
      <c r="BO57" s="210"/>
      <c r="BP57" s="210"/>
      <c r="BQ57" s="210"/>
      <c r="BR57" s="210"/>
      <c r="BS57" s="210"/>
      <c r="BT57" s="210"/>
      <c r="BU57" s="309"/>
      <c r="BV57" s="210"/>
      <c r="BW57" s="210"/>
      <c r="BX57" s="210"/>
      <c r="BY57" s="210"/>
      <c r="BZ57" s="210"/>
      <c r="CA57" s="210"/>
      <c r="CB57" s="210"/>
      <c r="CC57" s="210"/>
      <c r="CD57" s="210"/>
      <c r="CE57" s="210"/>
      <c r="CF57" s="210"/>
      <c r="CG57" s="309"/>
      <c r="CH57" s="210"/>
      <c r="CI57" s="210"/>
      <c r="CJ57" s="210"/>
      <c r="CK57" s="210"/>
      <c r="CL57" s="210"/>
      <c r="CM57" s="210"/>
      <c r="CN57" s="210"/>
      <c r="CO57" s="210"/>
      <c r="CP57" s="210"/>
      <c r="CQ57" s="210"/>
      <c r="CR57" s="210"/>
      <c r="CS57" s="309"/>
      <c r="CT57" s="210"/>
      <c r="CU57" s="210"/>
      <c r="CV57" s="210"/>
      <c r="CW57" s="210"/>
      <c r="CX57" s="210"/>
      <c r="CY57" s="210"/>
      <c r="CZ57" s="210"/>
      <c r="DA57" s="210"/>
      <c r="DB57" s="210"/>
      <c r="DC57" s="210"/>
      <c r="DD57" s="210"/>
      <c r="DE57" s="309"/>
      <c r="DF57" s="210"/>
      <c r="DG57" s="210"/>
      <c r="DH57" s="210"/>
      <c r="DI57" s="210"/>
      <c r="DJ57" s="210"/>
      <c r="DK57" s="210"/>
      <c r="DL57" s="210"/>
      <c r="DM57" s="210"/>
      <c r="DN57" s="210"/>
      <c r="DO57" s="210"/>
      <c r="DP57" s="210"/>
      <c r="DQ57" s="210"/>
      <c r="DR57" s="210"/>
      <c r="DS57" s="210"/>
      <c r="DT57" s="210"/>
      <c r="DU57" s="210"/>
      <c r="DV57" s="309"/>
    </row>
    <row r="58" spans="1:308" s="217" customFormat="1" hidden="1" outlineLevel="1">
      <c r="A58" s="316"/>
      <c r="B58" s="307"/>
      <c r="C58" s="307"/>
      <c r="D58" s="308"/>
      <c r="E58" s="308"/>
      <c r="H58" s="312"/>
      <c r="I58" s="312"/>
      <c r="S58" s="312"/>
      <c r="T58" s="312"/>
      <c r="U58" s="312"/>
      <c r="V58" s="312"/>
      <c r="W58" s="312"/>
      <c r="X58" s="317"/>
      <c r="Y58" s="309"/>
      <c r="Z58" s="210"/>
      <c r="AA58" s="210"/>
      <c r="AB58" s="210"/>
      <c r="AC58" s="210"/>
      <c r="AD58" s="210"/>
      <c r="AE58" s="210"/>
      <c r="AF58" s="210"/>
      <c r="AG58" s="210"/>
      <c r="AH58" s="210"/>
      <c r="AI58" s="210"/>
      <c r="AJ58" s="210"/>
      <c r="AK58" s="309"/>
      <c r="AL58" s="210"/>
      <c r="AM58" s="210"/>
      <c r="AN58" s="210"/>
      <c r="AO58" s="210"/>
      <c r="AP58" s="210"/>
      <c r="AQ58" s="210"/>
      <c r="AR58" s="210"/>
      <c r="AS58" s="210"/>
      <c r="AT58" s="210"/>
      <c r="AU58" s="210"/>
      <c r="AV58" s="210"/>
      <c r="AW58" s="309"/>
      <c r="AX58" s="210"/>
      <c r="AY58" s="210"/>
      <c r="AZ58" s="210"/>
      <c r="BA58" s="210"/>
      <c r="BB58" s="210"/>
      <c r="BC58" s="210"/>
      <c r="BD58" s="210"/>
      <c r="BE58" s="210"/>
      <c r="BF58" s="210"/>
      <c r="BG58" s="210"/>
      <c r="BH58" s="210"/>
      <c r="BI58" s="309"/>
      <c r="BJ58" s="210"/>
      <c r="BK58" s="210"/>
      <c r="BL58" s="210"/>
      <c r="BM58" s="210"/>
      <c r="BN58" s="210"/>
      <c r="BO58" s="210"/>
      <c r="BP58" s="210"/>
      <c r="BQ58" s="210"/>
      <c r="BR58" s="210"/>
      <c r="BS58" s="210"/>
      <c r="BT58" s="210"/>
      <c r="BU58" s="309"/>
      <c r="BV58" s="210"/>
      <c r="BW58" s="210"/>
      <c r="BX58" s="210"/>
      <c r="BY58" s="210"/>
      <c r="BZ58" s="210"/>
      <c r="CA58" s="210"/>
      <c r="CB58" s="210"/>
      <c r="CC58" s="210"/>
      <c r="CD58" s="210"/>
      <c r="CE58" s="210"/>
      <c r="CF58" s="210"/>
      <c r="CG58" s="309"/>
      <c r="CH58" s="210"/>
      <c r="CI58" s="210"/>
      <c r="CJ58" s="210"/>
      <c r="CK58" s="210"/>
      <c r="CL58" s="210"/>
      <c r="CM58" s="210"/>
      <c r="CN58" s="210"/>
      <c r="CO58" s="210"/>
      <c r="CP58" s="210"/>
      <c r="CQ58" s="210"/>
      <c r="CR58" s="210"/>
      <c r="CS58" s="309"/>
      <c r="CT58" s="210"/>
      <c r="CU58" s="210"/>
      <c r="CV58" s="210"/>
      <c r="CW58" s="210"/>
      <c r="CX58" s="210"/>
      <c r="CY58" s="210"/>
      <c r="CZ58" s="210"/>
      <c r="DA58" s="210"/>
      <c r="DB58" s="210"/>
      <c r="DC58" s="210"/>
      <c r="DD58" s="210"/>
      <c r="DE58" s="309"/>
      <c r="DF58" s="210"/>
      <c r="DG58" s="210"/>
      <c r="DH58" s="210"/>
      <c r="DI58" s="210"/>
      <c r="DJ58" s="210"/>
      <c r="DK58" s="210"/>
      <c r="DL58" s="210"/>
      <c r="DM58" s="210"/>
      <c r="DN58" s="210"/>
      <c r="DO58" s="210"/>
      <c r="DP58" s="210"/>
      <c r="DQ58" s="210"/>
      <c r="DR58" s="210"/>
      <c r="DS58" s="210"/>
      <c r="DT58" s="210"/>
      <c r="DU58" s="210"/>
      <c r="DV58" s="309"/>
    </row>
    <row r="59" spans="1:308" s="217" customFormat="1" collapsed="1">
      <c r="A59" s="316"/>
      <c r="B59" s="310"/>
      <c r="H59" s="312"/>
      <c r="I59" s="312"/>
      <c r="S59" s="312"/>
      <c r="T59" s="312"/>
      <c r="U59" s="312"/>
      <c r="V59" s="312"/>
      <c r="W59" s="312"/>
      <c r="X59" s="317"/>
      <c r="Y59" s="309"/>
      <c r="Z59" s="210"/>
      <c r="AA59" s="210"/>
      <c r="AB59" s="210"/>
      <c r="AC59" s="210"/>
      <c r="AD59" s="210"/>
      <c r="AE59" s="210"/>
      <c r="AF59" s="210"/>
      <c r="AG59" s="210"/>
      <c r="AH59" s="210"/>
      <c r="AI59" s="210"/>
      <c r="AJ59" s="210"/>
      <c r="AK59" s="309"/>
      <c r="AL59" s="210"/>
      <c r="AM59" s="210"/>
      <c r="AN59" s="210"/>
      <c r="AO59" s="210"/>
      <c r="AP59" s="210"/>
      <c r="AQ59" s="210"/>
      <c r="AR59" s="210"/>
      <c r="AS59" s="210"/>
      <c r="AT59" s="210"/>
      <c r="AU59" s="210"/>
      <c r="AV59" s="210"/>
      <c r="AW59" s="309"/>
      <c r="AX59" s="210"/>
      <c r="AY59" s="210"/>
      <c r="AZ59" s="210"/>
      <c r="BA59" s="210"/>
      <c r="BB59" s="210"/>
      <c r="BC59" s="210"/>
      <c r="BD59" s="210"/>
      <c r="BE59" s="210"/>
      <c r="BF59" s="210"/>
      <c r="BG59" s="210"/>
      <c r="BH59" s="210"/>
      <c r="BI59" s="309"/>
      <c r="BJ59" s="210"/>
      <c r="BK59" s="210"/>
      <c r="BL59" s="210"/>
      <c r="BM59" s="210"/>
      <c r="BN59" s="210"/>
      <c r="BO59" s="210"/>
      <c r="BP59" s="210"/>
      <c r="BQ59" s="210"/>
      <c r="BR59" s="210"/>
      <c r="BS59" s="210"/>
      <c r="BT59" s="210"/>
      <c r="BU59" s="309"/>
      <c r="BV59" s="210"/>
      <c r="BW59" s="210"/>
      <c r="BX59" s="210"/>
      <c r="BY59" s="210"/>
      <c r="BZ59" s="210"/>
      <c r="CA59" s="210"/>
      <c r="CB59" s="210"/>
      <c r="CC59" s="210"/>
      <c r="CD59" s="210"/>
      <c r="CE59" s="210"/>
      <c r="CF59" s="210"/>
      <c r="CG59" s="309"/>
      <c r="CH59" s="210"/>
      <c r="CI59" s="210"/>
      <c r="CJ59" s="210"/>
      <c r="CK59" s="210"/>
      <c r="CL59" s="210"/>
      <c r="CM59" s="210"/>
      <c r="CN59" s="210"/>
      <c r="CO59" s="210"/>
      <c r="CP59" s="210"/>
      <c r="CQ59" s="210"/>
      <c r="CR59" s="210"/>
      <c r="CS59" s="309"/>
      <c r="CT59" s="210"/>
      <c r="CU59" s="210"/>
      <c r="CV59" s="210"/>
      <c r="CW59" s="210"/>
      <c r="CX59" s="210"/>
      <c r="CY59" s="210"/>
      <c r="CZ59" s="210"/>
      <c r="DA59" s="210"/>
      <c r="DB59" s="210"/>
      <c r="DC59" s="210"/>
      <c r="DD59" s="210"/>
      <c r="DE59" s="309"/>
      <c r="DF59" s="210"/>
      <c r="DG59" s="210"/>
      <c r="DH59" s="210"/>
      <c r="DI59" s="210"/>
      <c r="DJ59" s="210"/>
      <c r="DK59" s="210"/>
      <c r="DL59" s="210"/>
      <c r="DM59" s="210"/>
      <c r="DN59" s="210"/>
      <c r="DO59" s="210"/>
      <c r="DP59" s="210"/>
      <c r="DQ59" s="210"/>
      <c r="DR59" s="210"/>
      <c r="DS59" s="210"/>
      <c r="DT59" s="210"/>
      <c r="DU59" s="210"/>
      <c r="DV59" s="309"/>
    </row>
    <row r="60" spans="1:308" s="217" customFormat="1">
      <c r="A60" s="316"/>
      <c r="X60" s="317"/>
      <c r="AM60" s="314"/>
      <c r="BS60" s="218"/>
    </row>
    <row r="61" spans="1:308" s="409" customFormat="1" ht="20.25">
      <c r="A61" s="441">
        <v>2.2000000000000002</v>
      </c>
      <c r="B61" s="442" t="s">
        <v>178</v>
      </c>
      <c r="C61" s="443"/>
      <c r="D61" s="443"/>
      <c r="E61" s="443"/>
      <c r="F61" s="443"/>
      <c r="G61" s="443"/>
      <c r="H61" s="443"/>
      <c r="I61" s="443"/>
      <c r="J61" s="443"/>
      <c r="K61" s="443"/>
      <c r="L61" s="443"/>
      <c r="M61" s="443"/>
      <c r="N61" s="443"/>
      <c r="O61" s="443"/>
      <c r="P61" s="443"/>
      <c r="Q61" s="443"/>
      <c r="R61" s="443"/>
      <c r="S61" s="443"/>
      <c r="T61" s="443"/>
      <c r="U61" s="443"/>
      <c r="V61" s="443"/>
      <c r="W61" s="443"/>
      <c r="X61" s="444"/>
      <c r="Y61" s="408"/>
      <c r="Z61" s="408"/>
      <c r="AA61" s="408"/>
      <c r="AB61" s="408"/>
      <c r="AC61" s="408"/>
      <c r="AD61" s="408"/>
      <c r="AE61" s="408"/>
      <c r="AF61" s="408"/>
      <c r="AG61" s="408"/>
      <c r="AH61" s="408"/>
      <c r="AI61" s="408"/>
      <c r="AJ61" s="408"/>
      <c r="AK61" s="408"/>
      <c r="AL61" s="408"/>
      <c r="AM61" s="408"/>
      <c r="AN61" s="408"/>
      <c r="AO61" s="408"/>
      <c r="AP61" s="408"/>
      <c r="AQ61" s="408"/>
      <c r="AR61" s="408"/>
      <c r="AS61" s="408"/>
      <c r="AT61" s="408"/>
      <c r="AU61" s="408"/>
      <c r="AV61" s="408"/>
      <c r="AW61" s="408"/>
      <c r="AX61" s="408"/>
      <c r="AY61" s="408"/>
      <c r="AZ61" s="408"/>
      <c r="BA61" s="408"/>
      <c r="BB61" s="408"/>
      <c r="BC61" s="408"/>
      <c r="BD61" s="408"/>
      <c r="BE61" s="408"/>
      <c r="BF61" s="408"/>
      <c r="BG61" s="408"/>
      <c r="BH61" s="408"/>
      <c r="BI61" s="408"/>
      <c r="BJ61" s="408"/>
      <c r="BK61" s="408"/>
      <c r="BL61" s="408"/>
      <c r="BM61" s="408"/>
      <c r="BN61" s="408"/>
      <c r="BO61" s="408"/>
      <c r="BP61" s="408"/>
      <c r="BQ61" s="408"/>
      <c r="BR61" s="408"/>
      <c r="BS61" s="408"/>
      <c r="BT61" s="408"/>
      <c r="BU61" s="408"/>
      <c r="BV61" s="408"/>
      <c r="BW61" s="408"/>
      <c r="BX61" s="408"/>
      <c r="BY61" s="408"/>
      <c r="BZ61" s="408"/>
      <c r="CA61" s="408"/>
      <c r="CB61" s="408"/>
      <c r="CC61" s="408"/>
      <c r="CD61" s="408"/>
      <c r="CE61" s="408"/>
      <c r="CF61" s="408"/>
      <c r="CG61" s="408"/>
      <c r="CH61" s="408"/>
      <c r="CI61" s="408"/>
      <c r="CJ61" s="408"/>
      <c r="CK61" s="408"/>
      <c r="CL61" s="408"/>
      <c r="CM61" s="408"/>
      <c r="CN61" s="408"/>
      <c r="CO61" s="408"/>
      <c r="CP61" s="408"/>
      <c r="CQ61" s="408"/>
      <c r="CR61" s="408"/>
      <c r="CS61" s="408"/>
      <c r="CT61" s="408"/>
      <c r="CU61" s="408"/>
      <c r="CV61" s="408"/>
      <c r="CW61" s="408"/>
      <c r="CX61" s="408"/>
      <c r="CY61" s="408"/>
      <c r="CZ61" s="408"/>
      <c r="DA61" s="408"/>
      <c r="DB61" s="408"/>
      <c r="DC61" s="408"/>
      <c r="DD61" s="408"/>
      <c r="DE61" s="408"/>
      <c r="DF61" s="408"/>
      <c r="DG61" s="408"/>
      <c r="DH61" s="408"/>
      <c r="DI61" s="408"/>
      <c r="DJ61" s="408"/>
      <c r="DK61" s="408"/>
      <c r="DL61" s="408"/>
      <c r="DM61" s="408"/>
      <c r="DN61" s="408"/>
      <c r="DO61" s="408"/>
      <c r="DP61" s="408"/>
      <c r="DQ61" s="408"/>
      <c r="DR61" s="408"/>
      <c r="DS61" s="408"/>
      <c r="DT61" s="408"/>
      <c r="DU61" s="408"/>
      <c r="DV61" s="408"/>
      <c r="DW61" s="408"/>
      <c r="DX61" s="408"/>
      <c r="DY61" s="408"/>
      <c r="DZ61" s="408"/>
      <c r="EA61" s="408"/>
      <c r="EB61" s="408"/>
      <c r="EC61" s="408"/>
      <c r="ED61" s="408"/>
      <c r="EE61" s="408"/>
      <c r="EF61" s="408"/>
      <c r="EG61" s="408"/>
      <c r="EH61" s="408"/>
      <c r="EI61" s="408"/>
      <c r="EJ61" s="408"/>
      <c r="EK61" s="408"/>
      <c r="EL61" s="408"/>
      <c r="EM61" s="408"/>
      <c r="EN61" s="408"/>
      <c r="EO61" s="408"/>
      <c r="EP61" s="408"/>
      <c r="EQ61" s="408"/>
      <c r="ER61" s="408"/>
      <c r="ES61" s="408"/>
      <c r="ET61" s="408"/>
      <c r="EU61" s="408"/>
      <c r="EV61" s="408"/>
      <c r="EW61" s="408"/>
      <c r="EX61" s="408"/>
      <c r="EY61" s="408"/>
      <c r="EZ61" s="408"/>
      <c r="FA61" s="408"/>
      <c r="FB61" s="408"/>
      <c r="FC61" s="408"/>
      <c r="FD61" s="408"/>
      <c r="FE61" s="408"/>
      <c r="FF61" s="408"/>
      <c r="FG61" s="408"/>
      <c r="FH61" s="408"/>
      <c r="FI61" s="408"/>
      <c r="FJ61" s="408"/>
      <c r="FK61" s="408"/>
      <c r="FL61" s="408"/>
      <c r="FM61" s="408"/>
      <c r="FN61" s="408"/>
      <c r="FO61" s="408"/>
      <c r="FP61" s="408"/>
      <c r="FQ61" s="408"/>
      <c r="FR61" s="408"/>
      <c r="FS61" s="408"/>
      <c r="FT61" s="408"/>
      <c r="FU61" s="408"/>
      <c r="FV61" s="408"/>
      <c r="FW61" s="408"/>
      <c r="FX61" s="408"/>
      <c r="FY61" s="408"/>
      <c r="FZ61" s="408"/>
      <c r="GA61" s="408"/>
      <c r="GB61" s="408"/>
      <c r="GC61" s="408"/>
      <c r="GD61" s="408"/>
      <c r="GE61" s="408"/>
      <c r="GF61" s="408"/>
      <c r="GG61" s="408"/>
      <c r="GH61" s="408"/>
      <c r="GI61" s="408"/>
      <c r="GJ61" s="408"/>
      <c r="GK61" s="408"/>
      <c r="GL61" s="408"/>
      <c r="GM61" s="408"/>
      <c r="GN61" s="408"/>
      <c r="GO61" s="408"/>
      <c r="GP61" s="408"/>
      <c r="GQ61" s="408"/>
      <c r="GR61" s="408"/>
      <c r="GS61" s="408"/>
      <c r="GT61" s="408"/>
      <c r="GU61" s="408"/>
      <c r="GV61" s="408"/>
      <c r="GW61" s="408"/>
      <c r="GX61" s="408"/>
      <c r="GY61" s="408"/>
      <c r="GZ61" s="408"/>
      <c r="HA61" s="408"/>
      <c r="HB61" s="408"/>
      <c r="HC61" s="408"/>
      <c r="HD61" s="408"/>
      <c r="HE61" s="408"/>
      <c r="HF61" s="408"/>
      <c r="HG61" s="408"/>
      <c r="HH61" s="408"/>
      <c r="HI61" s="408"/>
      <c r="HJ61" s="408"/>
      <c r="HK61" s="408"/>
      <c r="HL61" s="408"/>
      <c r="HM61" s="408"/>
      <c r="HN61" s="408"/>
      <c r="HO61" s="408"/>
      <c r="HP61" s="408"/>
      <c r="HQ61" s="408"/>
      <c r="HR61" s="408"/>
      <c r="HS61" s="408"/>
      <c r="HT61" s="408"/>
      <c r="HU61" s="408"/>
      <c r="HV61" s="408"/>
      <c r="HW61" s="408"/>
      <c r="HX61" s="408"/>
      <c r="HY61" s="408"/>
      <c r="HZ61" s="408"/>
      <c r="IA61" s="408"/>
      <c r="IB61" s="408"/>
      <c r="IC61" s="408"/>
      <c r="ID61" s="408"/>
      <c r="IE61" s="408"/>
      <c r="IF61" s="408"/>
      <c r="IG61" s="408"/>
      <c r="IH61" s="408"/>
      <c r="II61" s="408"/>
      <c r="IJ61" s="408"/>
      <c r="IK61" s="408"/>
      <c r="IL61" s="408"/>
      <c r="IM61" s="408"/>
      <c r="IN61" s="408"/>
      <c r="IO61" s="408"/>
      <c r="IP61" s="408"/>
      <c r="IQ61" s="408"/>
      <c r="IR61" s="408"/>
      <c r="IS61" s="408"/>
      <c r="IT61" s="408"/>
      <c r="IU61" s="408"/>
      <c r="IV61" s="408"/>
      <c r="IW61" s="408"/>
      <c r="IX61" s="408"/>
      <c r="IY61" s="408"/>
      <c r="IZ61" s="408"/>
      <c r="JA61" s="408"/>
      <c r="JB61" s="408"/>
      <c r="JC61" s="408"/>
      <c r="JD61" s="408"/>
      <c r="JE61" s="408"/>
      <c r="JF61" s="408"/>
      <c r="JG61" s="408"/>
      <c r="JH61" s="408"/>
      <c r="JI61" s="408"/>
      <c r="JJ61" s="408"/>
      <c r="JK61" s="408"/>
      <c r="JL61" s="408"/>
      <c r="JM61" s="408"/>
      <c r="JN61" s="408"/>
      <c r="JO61" s="408"/>
      <c r="JP61" s="408"/>
      <c r="JQ61" s="408"/>
      <c r="JR61" s="408"/>
      <c r="JS61" s="408"/>
      <c r="JT61" s="408"/>
      <c r="JU61" s="408"/>
      <c r="JV61" s="408"/>
      <c r="JW61" s="408"/>
      <c r="JX61" s="408"/>
      <c r="JY61" s="408"/>
      <c r="JZ61" s="408"/>
      <c r="KA61" s="408"/>
      <c r="KB61" s="408"/>
      <c r="KC61" s="408"/>
      <c r="KD61" s="408"/>
      <c r="KE61" s="408"/>
      <c r="KF61" s="408"/>
      <c r="KG61" s="408"/>
      <c r="KH61" s="408"/>
      <c r="KI61" s="408"/>
      <c r="KJ61" s="408"/>
      <c r="KK61" s="408"/>
      <c r="KL61" s="408"/>
      <c r="KM61" s="408"/>
      <c r="KN61" s="408"/>
      <c r="KO61" s="408"/>
      <c r="KP61" s="408"/>
      <c r="KQ61" s="408"/>
      <c r="KR61" s="408"/>
      <c r="KS61" s="408"/>
      <c r="KT61" s="408"/>
      <c r="KU61" s="408"/>
      <c r="KV61" s="408"/>
    </row>
    <row r="62" spans="1:308" s="384" customFormat="1">
      <c r="A62" s="445"/>
      <c r="B62" s="446" t="s">
        <v>2235</v>
      </c>
      <c r="C62" s="447"/>
      <c r="D62" s="447"/>
      <c r="E62" s="447"/>
      <c r="F62" s="447"/>
      <c r="G62" s="447"/>
      <c r="H62" s="447"/>
      <c r="I62" s="447"/>
      <c r="J62" s="447"/>
      <c r="K62" s="447"/>
      <c r="L62" s="447"/>
      <c r="M62" s="447"/>
      <c r="N62" s="447"/>
      <c r="O62" s="447"/>
      <c r="P62" s="447"/>
      <c r="Q62" s="447"/>
      <c r="R62" s="447"/>
      <c r="S62" s="447"/>
      <c r="T62" s="447"/>
      <c r="U62" s="447"/>
      <c r="V62" s="447"/>
      <c r="W62" s="447"/>
      <c r="X62" s="387"/>
      <c r="BR62" s="224"/>
    </row>
    <row r="63" spans="1:308" s="384" customFormat="1">
      <c r="A63" s="445"/>
      <c r="B63" s="448" t="s">
        <v>28</v>
      </c>
      <c r="C63" s="447"/>
      <c r="D63" s="447"/>
      <c r="E63" s="447"/>
      <c r="F63" s="447"/>
      <c r="G63" s="447"/>
      <c r="H63" s="447"/>
      <c r="I63" s="447"/>
      <c r="J63" s="447"/>
      <c r="K63" s="447"/>
      <c r="L63" s="447"/>
      <c r="M63" s="447"/>
      <c r="N63" s="447"/>
      <c r="O63" s="447"/>
      <c r="P63" s="447"/>
      <c r="Q63" s="447"/>
      <c r="R63" s="447"/>
      <c r="S63" s="447"/>
      <c r="T63" s="447"/>
      <c r="U63" s="447"/>
      <c r="V63" s="447"/>
      <c r="W63" s="447"/>
      <c r="X63" s="387"/>
    </row>
    <row r="64" spans="1:308" s="384" customFormat="1">
      <c r="A64" s="445"/>
      <c r="B64" s="447" t="s">
        <v>2233</v>
      </c>
      <c r="C64" s="447"/>
      <c r="D64" s="447"/>
      <c r="E64" s="447"/>
      <c r="F64" s="447"/>
      <c r="G64" s="447"/>
      <c r="H64" s="447"/>
      <c r="I64" s="447"/>
      <c r="J64" s="447"/>
      <c r="K64" s="447"/>
      <c r="L64" s="447"/>
      <c r="M64" s="447"/>
      <c r="N64" s="447"/>
      <c r="O64" s="447"/>
      <c r="P64" s="447"/>
      <c r="Q64" s="447"/>
      <c r="R64" s="447"/>
      <c r="S64" s="447"/>
      <c r="T64" s="447"/>
      <c r="U64" s="447"/>
      <c r="V64" s="447"/>
      <c r="W64" s="447"/>
      <c r="X64" s="387"/>
    </row>
    <row r="65" spans="1:73" s="384" customFormat="1">
      <c r="A65" s="445"/>
      <c r="B65" s="449" t="s">
        <v>2232</v>
      </c>
      <c r="C65" s="447"/>
      <c r="D65" s="447"/>
      <c r="E65" s="447"/>
      <c r="F65" s="447"/>
      <c r="G65" s="447"/>
      <c r="H65" s="447"/>
      <c r="I65" s="447"/>
      <c r="J65" s="447"/>
      <c r="K65" s="447"/>
      <c r="L65" s="447"/>
      <c r="M65" s="447"/>
      <c r="N65" s="447"/>
      <c r="O65" s="447"/>
      <c r="P65" s="447"/>
      <c r="Q65" s="447"/>
      <c r="R65" s="447"/>
      <c r="S65" s="447"/>
      <c r="T65" s="447"/>
      <c r="U65" s="447"/>
      <c r="V65" s="447"/>
      <c r="W65" s="447"/>
      <c r="X65" s="387"/>
    </row>
    <row r="66" spans="1:73" s="384" customFormat="1">
      <c r="A66" s="445"/>
      <c r="B66" s="450" t="s">
        <v>2231</v>
      </c>
      <c r="C66" s="447"/>
      <c r="D66" s="447"/>
      <c r="E66" s="447"/>
      <c r="F66" s="447"/>
      <c r="G66" s="447"/>
      <c r="H66" s="447"/>
      <c r="I66" s="447"/>
      <c r="J66" s="447"/>
      <c r="K66" s="447"/>
      <c r="L66" s="447"/>
      <c r="M66" s="447"/>
      <c r="N66" s="447"/>
      <c r="O66" s="447"/>
      <c r="P66" s="447"/>
      <c r="Q66" s="447"/>
      <c r="R66" s="447"/>
      <c r="S66" s="447"/>
      <c r="T66" s="447"/>
      <c r="U66" s="447"/>
      <c r="V66" s="447"/>
      <c r="W66" s="447"/>
      <c r="X66" s="387"/>
    </row>
    <row r="67" spans="1:73" s="384" customFormat="1">
      <c r="A67" s="445"/>
      <c r="B67" s="447"/>
      <c r="C67" s="447"/>
      <c r="D67" s="447"/>
      <c r="E67" s="447"/>
      <c r="F67" s="447"/>
      <c r="G67" s="447"/>
      <c r="H67" s="447"/>
      <c r="I67" s="447"/>
      <c r="J67" s="447"/>
      <c r="K67" s="447"/>
      <c r="L67" s="447"/>
      <c r="M67" s="447"/>
      <c r="N67" s="447"/>
      <c r="O67" s="447"/>
      <c r="P67" s="447"/>
      <c r="Q67" s="447"/>
      <c r="R67" s="447"/>
      <c r="S67" s="447"/>
      <c r="T67" s="447"/>
      <c r="U67" s="447"/>
      <c r="V67" s="447"/>
      <c r="W67" s="447"/>
      <c r="X67" s="387"/>
    </row>
    <row r="68" spans="1:73" s="384" customFormat="1">
      <c r="A68" s="445"/>
      <c r="B68" s="447"/>
      <c r="C68" s="447"/>
      <c r="D68" s="447"/>
      <c r="E68" s="447"/>
      <c r="F68" s="447"/>
      <c r="G68" s="447"/>
      <c r="H68" s="447"/>
      <c r="I68" s="447"/>
      <c r="J68" s="447"/>
      <c r="K68" s="447"/>
      <c r="L68" s="447"/>
      <c r="M68" s="447"/>
      <c r="N68" s="447"/>
      <c r="O68" s="447"/>
      <c r="P68" s="447"/>
      <c r="Q68" s="447"/>
      <c r="R68" s="447"/>
      <c r="S68" s="447"/>
      <c r="T68" s="447"/>
      <c r="U68" s="447"/>
      <c r="V68" s="447"/>
      <c r="W68" s="447"/>
      <c r="X68" s="387"/>
    </row>
    <row r="69" spans="1:73" s="384" customFormat="1" ht="360" customHeight="1">
      <c r="A69" s="445"/>
      <c r="B69" s="410" t="s">
        <v>2236</v>
      </c>
      <c r="C69" s="498"/>
      <c r="D69" s="498"/>
      <c r="E69" s="499"/>
      <c r="F69" s="499"/>
      <c r="G69" s="499"/>
      <c r="H69" s="499"/>
      <c r="I69" s="447"/>
      <c r="J69" s="447"/>
      <c r="K69" s="447"/>
      <c r="L69" s="447"/>
      <c r="M69" s="447"/>
      <c r="N69" s="447"/>
      <c r="O69" s="447"/>
      <c r="P69" s="447"/>
      <c r="Q69" s="447"/>
      <c r="R69" s="447"/>
      <c r="S69" s="447"/>
      <c r="T69" s="447"/>
      <c r="U69" s="447"/>
      <c r="V69" s="447"/>
      <c r="W69" s="447"/>
      <c r="X69" s="387"/>
    </row>
    <row r="70" spans="1:73" s="384" customFormat="1">
      <c r="A70" s="445"/>
      <c r="B70" s="447"/>
      <c r="C70" s="447"/>
      <c r="D70" s="447"/>
      <c r="E70" s="447"/>
      <c r="F70" s="447"/>
      <c r="G70" s="447"/>
      <c r="H70" s="447"/>
      <c r="I70" s="447"/>
      <c r="J70" s="447"/>
      <c r="K70" s="447"/>
      <c r="L70" s="447"/>
      <c r="M70" s="447"/>
      <c r="N70" s="447"/>
      <c r="O70" s="447"/>
      <c r="P70" s="447"/>
      <c r="Q70" s="447"/>
      <c r="R70" s="447"/>
      <c r="S70" s="447"/>
      <c r="T70" s="447"/>
      <c r="U70" s="447"/>
      <c r="V70" s="447"/>
      <c r="W70" s="447"/>
      <c r="X70" s="387"/>
    </row>
    <row r="71" spans="1:73" s="384" customFormat="1" hidden="1" outlineLevel="1">
      <c r="A71" s="445"/>
      <c r="B71" s="451" t="s">
        <v>56</v>
      </c>
      <c r="C71" s="451" t="s">
        <v>58</v>
      </c>
      <c r="D71" s="451" t="s">
        <v>59</v>
      </c>
      <c r="E71" s="452" t="s">
        <v>57</v>
      </c>
      <c r="F71" s="447"/>
      <c r="G71" s="447"/>
      <c r="H71" s="447"/>
      <c r="I71" s="447"/>
      <c r="J71" s="447"/>
      <c r="K71" s="447"/>
      <c r="L71" s="447"/>
      <c r="M71" s="447"/>
      <c r="N71" s="447"/>
      <c r="O71" s="447"/>
      <c r="P71" s="447"/>
      <c r="Q71" s="447"/>
      <c r="R71" s="447"/>
      <c r="S71" s="447"/>
      <c r="T71" s="447"/>
      <c r="U71" s="447"/>
      <c r="V71" s="447"/>
      <c r="W71" s="447"/>
      <c r="X71" s="387"/>
      <c r="BU71" s="224"/>
    </row>
    <row r="72" spans="1:73" s="384" customFormat="1" hidden="1" outlineLevel="1">
      <c r="A72" s="445"/>
      <c r="B72" s="500"/>
      <c r="C72" s="501"/>
      <c r="D72" s="500"/>
      <c r="E72" s="500"/>
      <c r="F72" s="447"/>
      <c r="G72" s="447"/>
      <c r="H72" s="447"/>
      <c r="I72" s="447"/>
      <c r="J72" s="447"/>
      <c r="K72" s="447"/>
      <c r="L72" s="447"/>
      <c r="M72" s="447"/>
      <c r="N72" s="447"/>
      <c r="O72" s="447"/>
      <c r="P72" s="447"/>
      <c r="Q72" s="447"/>
      <c r="R72" s="447"/>
      <c r="S72" s="447"/>
      <c r="T72" s="447"/>
      <c r="U72" s="447"/>
      <c r="V72" s="447"/>
      <c r="W72" s="447"/>
      <c r="X72" s="387"/>
      <c r="BU72" s="224"/>
    </row>
    <row r="73" spans="1:73" s="384" customFormat="1" hidden="1" outlineLevel="1">
      <c r="A73" s="445"/>
      <c r="B73" s="500"/>
      <c r="C73" s="501"/>
      <c r="D73" s="500"/>
      <c r="E73" s="500"/>
      <c r="F73" s="447"/>
      <c r="G73" s="447"/>
      <c r="H73" s="447"/>
      <c r="I73" s="447"/>
      <c r="J73" s="447"/>
      <c r="K73" s="447"/>
      <c r="L73" s="447"/>
      <c r="M73" s="447"/>
      <c r="N73" s="447"/>
      <c r="O73" s="447"/>
      <c r="P73" s="447"/>
      <c r="Q73" s="447"/>
      <c r="R73" s="447"/>
      <c r="S73" s="447"/>
      <c r="T73" s="447"/>
      <c r="U73" s="447"/>
      <c r="V73" s="447"/>
      <c r="W73" s="447"/>
      <c r="X73" s="387"/>
      <c r="BU73" s="224"/>
    </row>
    <row r="74" spans="1:73" s="384" customFormat="1" hidden="1" outlineLevel="1">
      <c r="A74" s="445"/>
      <c r="B74" s="500"/>
      <c r="C74" s="501"/>
      <c r="D74" s="500"/>
      <c r="E74" s="500"/>
      <c r="F74" s="447"/>
      <c r="G74" s="447"/>
      <c r="H74" s="447"/>
      <c r="I74" s="447"/>
      <c r="J74" s="447"/>
      <c r="K74" s="447"/>
      <c r="L74" s="447"/>
      <c r="M74" s="447"/>
      <c r="N74" s="447"/>
      <c r="O74" s="447"/>
      <c r="P74" s="447"/>
      <c r="Q74" s="447"/>
      <c r="R74" s="447"/>
      <c r="S74" s="447"/>
      <c r="T74" s="447"/>
      <c r="U74" s="447"/>
      <c r="V74" s="447"/>
      <c r="W74" s="447"/>
      <c r="X74" s="387"/>
      <c r="BU74" s="224"/>
    </row>
    <row r="75" spans="1:73" s="384" customFormat="1" hidden="1" outlineLevel="1">
      <c r="A75" s="445"/>
      <c r="B75" s="500"/>
      <c r="C75" s="501"/>
      <c r="D75" s="500"/>
      <c r="E75" s="500"/>
      <c r="F75" s="447"/>
      <c r="G75" s="447"/>
      <c r="H75" s="447"/>
      <c r="I75" s="447"/>
      <c r="J75" s="447"/>
      <c r="K75" s="447"/>
      <c r="L75" s="447"/>
      <c r="M75" s="447"/>
      <c r="N75" s="447"/>
      <c r="O75" s="447"/>
      <c r="P75" s="447"/>
      <c r="Q75" s="447"/>
      <c r="R75" s="447"/>
      <c r="S75" s="447"/>
      <c r="T75" s="447"/>
      <c r="U75" s="447"/>
      <c r="V75" s="447"/>
      <c r="W75" s="447"/>
      <c r="X75" s="387"/>
      <c r="BU75" s="224"/>
    </row>
    <row r="76" spans="1:73" s="384" customFormat="1" hidden="1" outlineLevel="1">
      <c r="A76" s="445"/>
      <c r="B76" s="453"/>
      <c r="C76" s="447"/>
      <c r="D76" s="453"/>
      <c r="E76" s="453"/>
      <c r="F76" s="447"/>
      <c r="G76" s="447"/>
      <c r="H76" s="447"/>
      <c r="I76" s="447"/>
      <c r="J76" s="447"/>
      <c r="K76" s="447"/>
      <c r="L76" s="447"/>
      <c r="M76" s="447"/>
      <c r="N76" s="447"/>
      <c r="O76" s="447"/>
      <c r="P76" s="447"/>
      <c r="Q76" s="447"/>
      <c r="R76" s="447"/>
      <c r="S76" s="447"/>
      <c r="T76" s="447"/>
      <c r="U76" s="447"/>
      <c r="V76" s="447"/>
      <c r="W76" s="447"/>
      <c r="X76" s="387"/>
      <c r="BU76" s="224"/>
    </row>
    <row r="77" spans="1:73" s="384" customFormat="1" collapsed="1">
      <c r="A77" s="441" t="s">
        <v>2238</v>
      </c>
      <c r="B77" s="448" t="s">
        <v>7</v>
      </c>
      <c r="C77" s="447"/>
      <c r="D77" s="447"/>
      <c r="E77" s="447"/>
      <c r="F77" s="447"/>
      <c r="G77" s="447"/>
      <c r="H77" s="447"/>
      <c r="I77" s="447"/>
      <c r="J77" s="447"/>
      <c r="K77" s="447"/>
      <c r="L77" s="447"/>
      <c r="M77" s="447"/>
      <c r="N77" s="447"/>
      <c r="O77" s="447"/>
      <c r="P77" s="447"/>
      <c r="Q77" s="447"/>
      <c r="R77" s="447"/>
      <c r="S77" s="447"/>
      <c r="T77" s="447"/>
      <c r="U77" s="447"/>
      <c r="V77" s="447"/>
      <c r="W77" s="447"/>
      <c r="X77" s="387"/>
    </row>
    <row r="78" spans="1:73" s="384" customFormat="1">
      <c r="A78" s="445"/>
      <c r="B78" s="447"/>
      <c r="C78" s="447"/>
      <c r="D78" s="447"/>
      <c r="E78" s="447"/>
      <c r="F78" s="447"/>
      <c r="G78" s="447"/>
      <c r="H78" s="447"/>
      <c r="I78" s="447"/>
      <c r="J78" s="447"/>
      <c r="K78" s="447"/>
      <c r="L78" s="447"/>
      <c r="M78" s="447"/>
      <c r="N78" s="447"/>
      <c r="O78" s="447"/>
      <c r="P78" s="447"/>
      <c r="Q78" s="447"/>
      <c r="R78" s="447"/>
      <c r="S78" s="447"/>
      <c r="T78" s="447"/>
      <c r="U78" s="447"/>
      <c r="V78" s="447"/>
      <c r="W78" s="447"/>
      <c r="X78" s="387"/>
    </row>
    <row r="79" spans="1:73" s="384" customFormat="1">
      <c r="A79" s="445"/>
      <c r="B79" s="411" t="s">
        <v>26</v>
      </c>
      <c r="C79" s="411" t="s">
        <v>6</v>
      </c>
      <c r="D79" s="411" t="s">
        <v>8</v>
      </c>
      <c r="E79" s="411" t="s">
        <v>23</v>
      </c>
      <c r="F79" s="447"/>
      <c r="G79" s="447"/>
      <c r="H79" s="447"/>
      <c r="I79" s="447"/>
      <c r="J79" s="447"/>
      <c r="K79" s="447"/>
      <c r="L79" s="447"/>
      <c r="M79" s="447"/>
      <c r="N79" s="447"/>
      <c r="O79" s="447"/>
      <c r="P79" s="447"/>
      <c r="Q79" s="447"/>
      <c r="R79" s="447"/>
      <c r="S79" s="447"/>
      <c r="T79" s="447"/>
      <c r="U79" s="447"/>
      <c r="V79" s="447"/>
      <c r="W79" s="447"/>
      <c r="X79" s="387"/>
    </row>
    <row r="80" spans="1:73" s="384" customFormat="1">
      <c r="A80" s="445"/>
      <c r="B80" s="412" t="s">
        <v>2228</v>
      </c>
      <c r="C80" s="413" t="s">
        <v>42</v>
      </c>
      <c r="D80" s="414" t="s">
        <v>2229</v>
      </c>
      <c r="E80" s="413" t="s">
        <v>2227</v>
      </c>
      <c r="F80" s="447"/>
      <c r="G80" s="447"/>
      <c r="H80" s="447"/>
      <c r="I80" s="447"/>
      <c r="J80" s="447"/>
      <c r="K80" s="447"/>
      <c r="L80" s="447"/>
      <c r="M80" s="447"/>
      <c r="N80" s="447"/>
      <c r="O80" s="447"/>
      <c r="P80" s="447"/>
      <c r="Q80" s="447"/>
      <c r="R80" s="447"/>
      <c r="S80" s="447"/>
      <c r="T80" s="447"/>
      <c r="U80" s="447"/>
      <c r="V80" s="447"/>
      <c r="W80" s="447"/>
      <c r="X80" s="387"/>
    </row>
    <row r="81" spans="1:71" s="384" customFormat="1">
      <c r="A81" s="445"/>
      <c r="B81" s="410" t="s">
        <v>2230</v>
      </c>
      <c r="C81" s="439"/>
      <c r="D81" s="439"/>
      <c r="E81" s="439"/>
      <c r="F81" s="447"/>
      <c r="G81" s="447"/>
      <c r="H81" s="447"/>
      <c r="I81" s="447"/>
      <c r="J81" s="447"/>
      <c r="K81" s="447"/>
      <c r="L81" s="447"/>
      <c r="M81" s="447"/>
      <c r="N81" s="447"/>
      <c r="O81" s="447"/>
      <c r="P81" s="447"/>
      <c r="Q81" s="447"/>
      <c r="R81" s="447"/>
      <c r="S81" s="447"/>
      <c r="T81" s="447"/>
      <c r="U81" s="447"/>
      <c r="V81" s="447"/>
      <c r="W81" s="447"/>
      <c r="X81" s="387"/>
    </row>
    <row r="82" spans="1:71" s="384" customFormat="1">
      <c r="A82" s="445"/>
      <c r="B82" s="410" t="s">
        <v>113</v>
      </c>
      <c r="C82" s="439"/>
      <c r="D82" s="439"/>
      <c r="E82" s="439"/>
      <c r="F82" s="447"/>
      <c r="G82" s="447"/>
      <c r="H82" s="447"/>
      <c r="I82" s="447"/>
      <c r="J82" s="447"/>
      <c r="K82" s="447"/>
      <c r="L82" s="447"/>
      <c r="M82" s="447"/>
      <c r="N82" s="447"/>
      <c r="O82" s="447"/>
      <c r="P82" s="447"/>
      <c r="Q82" s="447"/>
      <c r="R82" s="447"/>
      <c r="S82" s="447"/>
      <c r="T82" s="447"/>
      <c r="U82" s="447"/>
      <c r="V82" s="447"/>
      <c r="W82" s="447"/>
      <c r="X82" s="387"/>
    </row>
    <row r="83" spans="1:71" s="217" customFormat="1">
      <c r="A83" s="316"/>
      <c r="C83" s="313"/>
      <c r="D83" s="313"/>
      <c r="E83" s="313"/>
      <c r="F83" s="313"/>
      <c r="G83" s="313"/>
      <c r="H83" s="313"/>
      <c r="I83" s="313"/>
      <c r="J83" s="313"/>
      <c r="K83" s="313"/>
      <c r="L83" s="313"/>
      <c r="M83" s="313"/>
      <c r="N83" s="313"/>
      <c r="O83" s="313"/>
      <c r="P83" s="313"/>
      <c r="Q83" s="313"/>
      <c r="R83" s="313"/>
      <c r="S83" s="313"/>
      <c r="T83" s="313"/>
      <c r="U83" s="313"/>
      <c r="V83" s="313"/>
      <c r="W83" s="313"/>
      <c r="X83" s="317"/>
      <c r="BS83" s="218"/>
    </row>
    <row r="84" spans="1:71" s="217" customFormat="1" ht="17.25" thickBot="1">
      <c r="A84" s="454"/>
      <c r="B84" s="455"/>
      <c r="C84" s="456"/>
      <c r="D84" s="456"/>
      <c r="E84" s="456"/>
      <c r="F84" s="456"/>
      <c r="G84" s="456"/>
      <c r="H84" s="456"/>
      <c r="I84" s="456"/>
      <c r="J84" s="456"/>
      <c r="K84" s="456"/>
      <c r="L84" s="456"/>
      <c r="M84" s="456"/>
      <c r="N84" s="456"/>
      <c r="O84" s="456"/>
      <c r="P84" s="456"/>
      <c r="Q84" s="456"/>
      <c r="R84" s="456"/>
      <c r="S84" s="456"/>
      <c r="T84" s="456"/>
      <c r="U84" s="456"/>
      <c r="V84" s="456"/>
      <c r="W84" s="456"/>
      <c r="X84" s="457"/>
      <c r="BS84" s="218"/>
    </row>
    <row r="85" spans="1:71" s="217" customFormat="1">
      <c r="C85" s="313"/>
      <c r="D85" s="313"/>
      <c r="E85" s="313"/>
      <c r="F85" s="313"/>
      <c r="G85" s="313"/>
      <c r="H85" s="313"/>
      <c r="I85" s="313"/>
      <c r="J85" s="313"/>
      <c r="K85" s="313"/>
      <c r="L85" s="313"/>
      <c r="M85" s="313"/>
      <c r="N85" s="313"/>
      <c r="O85" s="313"/>
      <c r="P85" s="313"/>
      <c r="Q85" s="313"/>
      <c r="R85" s="313"/>
      <c r="S85" s="313"/>
      <c r="T85" s="313"/>
      <c r="U85" s="313"/>
      <c r="V85" s="313"/>
      <c r="W85" s="313"/>
      <c r="BS85" s="218"/>
    </row>
    <row r="86" spans="1:71" s="217" customFormat="1">
      <c r="C86" s="313"/>
      <c r="D86" s="313"/>
      <c r="E86" s="313"/>
      <c r="F86" s="313"/>
      <c r="G86" s="313"/>
      <c r="H86" s="313"/>
      <c r="I86" s="313"/>
      <c r="J86" s="313"/>
      <c r="K86" s="313"/>
      <c r="L86" s="313"/>
      <c r="M86" s="313"/>
      <c r="N86" s="313"/>
      <c r="O86" s="313"/>
      <c r="P86" s="313"/>
      <c r="Q86" s="313"/>
      <c r="R86" s="313"/>
      <c r="S86" s="313"/>
      <c r="T86" s="313"/>
      <c r="U86" s="313"/>
      <c r="V86" s="313"/>
      <c r="W86" s="313"/>
      <c r="BS86" s="218"/>
    </row>
    <row r="87" spans="1:71" s="217" customFormat="1">
      <c r="C87" s="313"/>
      <c r="D87" s="313"/>
      <c r="E87" s="313"/>
      <c r="F87" s="313"/>
      <c r="G87" s="313"/>
      <c r="H87" s="313"/>
      <c r="I87" s="313"/>
      <c r="J87" s="313"/>
      <c r="K87" s="313"/>
      <c r="L87" s="313"/>
      <c r="M87" s="313"/>
      <c r="N87" s="313"/>
      <c r="O87" s="313"/>
      <c r="T87" s="313"/>
      <c r="U87" s="313"/>
      <c r="V87" s="313"/>
      <c r="W87" s="313"/>
      <c r="BS87" s="218"/>
    </row>
    <row r="88" spans="1:71" s="217" customFormat="1">
      <c r="C88" s="313"/>
      <c r="D88" s="313"/>
      <c r="E88" s="313"/>
      <c r="F88" s="313"/>
      <c r="G88" s="313"/>
      <c r="H88" s="313"/>
      <c r="I88" s="313"/>
      <c r="J88" s="313"/>
      <c r="K88" s="313"/>
      <c r="L88" s="313"/>
      <c r="M88" s="313"/>
      <c r="N88" s="313"/>
      <c r="O88" s="313"/>
      <c r="T88" s="313"/>
      <c r="U88" s="313"/>
      <c r="V88" s="313"/>
      <c r="W88" s="313"/>
      <c r="BS88" s="218"/>
    </row>
    <row r="89" spans="1:71" s="217" customFormat="1">
      <c r="C89" s="313"/>
      <c r="D89" s="313"/>
      <c r="E89" s="313"/>
      <c r="F89" s="313"/>
      <c r="G89" s="313"/>
      <c r="H89" s="313"/>
      <c r="I89" s="313"/>
      <c r="J89" s="313"/>
      <c r="K89" s="313"/>
      <c r="L89" s="313"/>
      <c r="M89" s="313"/>
      <c r="N89" s="313"/>
      <c r="O89" s="313"/>
      <c r="T89" s="313"/>
      <c r="U89" s="313"/>
      <c r="V89" s="313"/>
      <c r="W89" s="313"/>
      <c r="BS89" s="218"/>
    </row>
    <row r="90" spans="1:71" s="217" customFormat="1">
      <c r="BS90" s="218"/>
    </row>
    <row r="91" spans="1:71" s="217" customFormat="1">
      <c r="BS91" s="218"/>
    </row>
    <row r="92" spans="1:71" s="217" customFormat="1">
      <c r="BS92" s="218"/>
    </row>
    <row r="93" spans="1:71" s="217" customFormat="1">
      <c r="BS93" s="218"/>
    </row>
    <row r="94" spans="1:71" s="217" customFormat="1">
      <c r="BS94" s="218"/>
    </row>
    <row r="95" spans="1:71" s="217" customFormat="1">
      <c r="BS95" s="218"/>
    </row>
    <row r="96" spans="1:71" s="217" customFormat="1">
      <c r="BS96" s="218"/>
    </row>
    <row r="97" spans="71:71" s="217" customFormat="1">
      <c r="BS97" s="218"/>
    </row>
    <row r="98" spans="71:71" s="217" customFormat="1">
      <c r="BS98" s="218"/>
    </row>
    <row r="99" spans="71:71" s="217" customFormat="1">
      <c r="BS99" s="218"/>
    </row>
    <row r="100" spans="71:71" s="217" customFormat="1">
      <c r="BS100" s="218"/>
    </row>
    <row r="101" spans="71:71" s="217" customFormat="1">
      <c r="BS101" s="218"/>
    </row>
    <row r="102" spans="71:71" s="217" customFormat="1">
      <c r="BS102" s="218"/>
    </row>
    <row r="103" spans="71:71" s="217" customFormat="1">
      <c r="BS103" s="218"/>
    </row>
    <row r="104" spans="71:71" s="217" customFormat="1">
      <c r="BS104" s="218"/>
    </row>
    <row r="105" spans="71:71" s="217" customFormat="1">
      <c r="BS105" s="218"/>
    </row>
    <row r="106" spans="71:71" s="217" customFormat="1">
      <c r="BS106" s="218"/>
    </row>
    <row r="107" spans="71:71" s="217" customFormat="1">
      <c r="BS107" s="218"/>
    </row>
    <row r="108" spans="71:71" s="217" customFormat="1">
      <c r="BS108" s="218"/>
    </row>
    <row r="109" spans="71:71" s="217" customFormat="1">
      <c r="BS109" s="218"/>
    </row>
    <row r="110" spans="71:71" s="217" customFormat="1">
      <c r="BS110" s="218"/>
    </row>
    <row r="111" spans="71:71" s="217" customFormat="1">
      <c r="BS111" s="218"/>
    </row>
    <row r="112" spans="71:71" s="217" customFormat="1">
      <c r="BS112" s="218"/>
    </row>
    <row r="113" spans="71:71" s="217" customFormat="1">
      <c r="BS113" s="218"/>
    </row>
    <row r="114" spans="71:71" s="217" customFormat="1">
      <c r="BS114" s="218"/>
    </row>
    <row r="115" spans="71:71" s="217" customFormat="1">
      <c r="BS115" s="218"/>
    </row>
    <row r="116" spans="71:71" s="217" customFormat="1">
      <c r="BS116" s="218"/>
    </row>
    <row r="117" spans="71:71" s="217" customFormat="1">
      <c r="BS117" s="218"/>
    </row>
    <row r="118" spans="71:71" s="217" customFormat="1">
      <c r="BS118" s="218"/>
    </row>
    <row r="119" spans="71:71" s="217" customFormat="1">
      <c r="BS119" s="218"/>
    </row>
    <row r="120" spans="71:71" s="217" customFormat="1">
      <c r="BS120" s="218"/>
    </row>
    <row r="121" spans="71:71" s="217" customFormat="1">
      <c r="BS121" s="218"/>
    </row>
    <row r="122" spans="71:71" s="217" customFormat="1">
      <c r="BS122" s="218"/>
    </row>
    <row r="123" spans="71:71" s="217" customFormat="1">
      <c r="BS123" s="218"/>
    </row>
    <row r="124" spans="71:71" s="217" customFormat="1">
      <c r="BS124" s="218"/>
    </row>
    <row r="125" spans="71:71" s="217" customFormat="1">
      <c r="BS125" s="218"/>
    </row>
    <row r="126" spans="71:71" s="217" customFormat="1">
      <c r="BS126" s="218"/>
    </row>
    <row r="127" spans="71:71" s="217" customFormat="1">
      <c r="BS127" s="218"/>
    </row>
    <row r="128" spans="71:71" s="217" customFormat="1">
      <c r="BS128" s="218"/>
    </row>
    <row r="129" spans="71:71" s="217" customFormat="1">
      <c r="BS129" s="218"/>
    </row>
    <row r="130" spans="71:71" s="217" customFormat="1">
      <c r="BS130" s="218"/>
    </row>
    <row r="131" spans="71:71" s="217" customFormat="1">
      <c r="BS131" s="218"/>
    </row>
    <row r="132" spans="71:71" s="217" customFormat="1">
      <c r="BS132" s="218"/>
    </row>
    <row r="133" spans="71:71" s="217" customFormat="1">
      <c r="BS133" s="218"/>
    </row>
    <row r="134" spans="71:71" s="217" customFormat="1">
      <c r="BS134" s="218"/>
    </row>
    <row r="135" spans="71:71" s="217" customFormat="1">
      <c r="BS135" s="218"/>
    </row>
    <row r="136" spans="71:71" s="217" customFormat="1">
      <c r="BS136" s="218"/>
    </row>
    <row r="137" spans="71:71" s="217" customFormat="1">
      <c r="BS137" s="218"/>
    </row>
    <row r="138" spans="71:71" s="217" customFormat="1">
      <c r="BS138" s="218"/>
    </row>
    <row r="139" spans="71:71" s="217" customFormat="1">
      <c r="BS139" s="218"/>
    </row>
    <row r="140" spans="71:71" s="217" customFormat="1">
      <c r="BS140" s="218"/>
    </row>
    <row r="141" spans="71:71" s="217" customFormat="1">
      <c r="BS141" s="218"/>
    </row>
    <row r="142" spans="71:71" s="217" customFormat="1">
      <c r="BS142" s="218"/>
    </row>
    <row r="143" spans="71:71" s="217" customFormat="1">
      <c r="BS143" s="218"/>
    </row>
    <row r="144" spans="71:71" s="217" customFormat="1">
      <c r="BS144" s="218"/>
    </row>
    <row r="145" spans="71:71" s="217" customFormat="1">
      <c r="BS145" s="218"/>
    </row>
    <row r="146" spans="71:71" s="217" customFormat="1">
      <c r="BS146" s="218"/>
    </row>
  </sheetData>
  <sheetProtection algorithmName="SHA-512" hashValue="zYSAtr2aVSEw0HmV8ns73+GN0YvV+IrUTvdHQB466jk40iXvAf5wvIaCGBl3gGAU8Om0ODpt/4zCAuSHYs/1rg==" saltValue="xUUo3Ezdaats0bFMxsYV9A==" spinCount="100000" sheet="1" insertRows="0"/>
  <customSheetViews>
    <customSheetView guid="{2DAA1D84-496C-43B3-9B3D-F6443FDB70D2}" scale="90" hiddenRows="1" topLeftCell="A180">
      <selection activeCell="E190" sqref="E190"/>
      <pageMargins left="0.7" right="0.7" top="0.75" bottom="0.75" header="0.3" footer="0.3"/>
      <pageSetup orientation="portrait" r:id="rId1"/>
    </customSheetView>
    <customSheetView guid="{4795D392-B56F-435A-BCD0-DB99C7E0A0B0}" scale="90" hiddenRows="1" topLeftCell="A186">
      <selection activeCell="E188" sqref="E188:E190"/>
      <pageMargins left="0.7" right="0.7" top="0.75" bottom="0.75" header="0.3" footer="0.3"/>
      <pageSetup orientation="portrait" r:id="rId2"/>
    </customSheetView>
    <customSheetView guid="{5B70AD1C-C6FE-473F-9E8F-C80A6A15EADB}" scale="115" showGridLines="0" hiddenRows="1" hiddenColumns="1" topLeftCell="A12">
      <selection activeCell="C30" sqref="C30"/>
      <pageMargins left="0.7" right="0.7" top="0.75" bottom="0.75" header="0.3" footer="0.3"/>
      <pageSetup orientation="portrait" r:id="rId3"/>
    </customSheetView>
    <customSheetView guid="{ECD81B88-1474-43CC-96A3-8963B05913FB}" showGridLines="0" hiddenRows="1" hiddenColumns="1">
      <selection activeCell="B11" sqref="B10:B11"/>
      <pageMargins left="0.7" right="0.7" top="0.75" bottom="0.75" header="0.3" footer="0.3"/>
      <pageSetup orientation="portrait" r:id="rId4"/>
    </customSheetView>
  </customSheetViews>
  <mergeCells count="161">
    <mergeCell ref="G20:G23"/>
    <mergeCell ref="G24:G27"/>
    <mergeCell ref="G28:G31"/>
    <mergeCell ref="G32:G35"/>
    <mergeCell ref="G36:G39"/>
    <mergeCell ref="G40:G43"/>
    <mergeCell ref="G44:G47"/>
    <mergeCell ref="G48:G51"/>
    <mergeCell ref="G52:G55"/>
    <mergeCell ref="C69:D69"/>
    <mergeCell ref="E69:H69"/>
    <mergeCell ref="B72:B75"/>
    <mergeCell ref="C72:C75"/>
    <mergeCell ref="D72:D75"/>
    <mergeCell ref="E72:E75"/>
    <mergeCell ref="A1:P1"/>
    <mergeCell ref="B12:B15"/>
    <mergeCell ref="C12:C15"/>
    <mergeCell ref="D12:D15"/>
    <mergeCell ref="E12:E15"/>
    <mergeCell ref="F12:F15"/>
    <mergeCell ref="H12:H15"/>
    <mergeCell ref="I12:I15"/>
    <mergeCell ref="J12:J15"/>
    <mergeCell ref="K12:K15"/>
    <mergeCell ref="N12:N15"/>
    <mergeCell ref="P12:P15"/>
    <mergeCell ref="P28:P31"/>
    <mergeCell ref="P36:P39"/>
    <mergeCell ref="O20:O23"/>
    <mergeCell ref="O24:O27"/>
    <mergeCell ref="O32:O35"/>
    <mergeCell ref="O40:O43"/>
    <mergeCell ref="Q12:Q15"/>
    <mergeCell ref="B16:B19"/>
    <mergeCell ref="C16:C19"/>
    <mergeCell ref="D16:D19"/>
    <mergeCell ref="E16:E19"/>
    <mergeCell ref="F16:F19"/>
    <mergeCell ref="H16:H19"/>
    <mergeCell ref="I16:I19"/>
    <mergeCell ref="J16:J19"/>
    <mergeCell ref="K16:K19"/>
    <mergeCell ref="N16:N19"/>
    <mergeCell ref="P16:P19"/>
    <mergeCell ref="Q16:Q19"/>
    <mergeCell ref="O12:O15"/>
    <mergeCell ref="O16:O19"/>
    <mergeCell ref="G12:G15"/>
    <mergeCell ref="G16:G19"/>
    <mergeCell ref="Q20:Q23"/>
    <mergeCell ref="B24:B27"/>
    <mergeCell ref="C24:C27"/>
    <mergeCell ref="D24:D27"/>
    <mergeCell ref="E24:E27"/>
    <mergeCell ref="F24:F27"/>
    <mergeCell ref="H24:H27"/>
    <mergeCell ref="I24:I27"/>
    <mergeCell ref="J24:J27"/>
    <mergeCell ref="K24:K27"/>
    <mergeCell ref="N24:N27"/>
    <mergeCell ref="P24:P27"/>
    <mergeCell ref="Q24:Q27"/>
    <mergeCell ref="I20:I23"/>
    <mergeCell ref="J20:J23"/>
    <mergeCell ref="K20:K23"/>
    <mergeCell ref="N20:N23"/>
    <mergeCell ref="P20:P23"/>
    <mergeCell ref="C20:C23"/>
    <mergeCell ref="D20:D23"/>
    <mergeCell ref="E20:E23"/>
    <mergeCell ref="F20:F23"/>
    <mergeCell ref="H20:H23"/>
    <mergeCell ref="B20:B23"/>
    <mergeCell ref="Q28:Q31"/>
    <mergeCell ref="B32:B35"/>
    <mergeCell ref="C32:C35"/>
    <mergeCell ref="D32:D35"/>
    <mergeCell ref="E32:E35"/>
    <mergeCell ref="F32:F35"/>
    <mergeCell ref="H32:H35"/>
    <mergeCell ref="I32:I35"/>
    <mergeCell ref="J32:J35"/>
    <mergeCell ref="K32:K35"/>
    <mergeCell ref="N32:N35"/>
    <mergeCell ref="P32:P35"/>
    <mergeCell ref="Q32:Q35"/>
    <mergeCell ref="H28:H31"/>
    <mergeCell ref="I28:I31"/>
    <mergeCell ref="J28:J31"/>
    <mergeCell ref="K28:K31"/>
    <mergeCell ref="N28:N31"/>
    <mergeCell ref="B28:B31"/>
    <mergeCell ref="C28:C31"/>
    <mergeCell ref="D28:D31"/>
    <mergeCell ref="E28:E31"/>
    <mergeCell ref="F28:F31"/>
    <mergeCell ref="O28:O31"/>
    <mergeCell ref="Q36:Q39"/>
    <mergeCell ref="B40:B43"/>
    <mergeCell ref="C40:C43"/>
    <mergeCell ref="D40:D43"/>
    <mergeCell ref="E40:E43"/>
    <mergeCell ref="F40:F43"/>
    <mergeCell ref="H40:H43"/>
    <mergeCell ref="I40:I43"/>
    <mergeCell ref="J40:J43"/>
    <mergeCell ref="K40:K43"/>
    <mergeCell ref="N40:N43"/>
    <mergeCell ref="P40:P43"/>
    <mergeCell ref="Q40:Q43"/>
    <mergeCell ref="H36:H39"/>
    <mergeCell ref="I36:I39"/>
    <mergeCell ref="J36:J39"/>
    <mergeCell ref="K36:K39"/>
    <mergeCell ref="N36:N39"/>
    <mergeCell ref="B36:B39"/>
    <mergeCell ref="C36:C39"/>
    <mergeCell ref="D36:D39"/>
    <mergeCell ref="E36:E39"/>
    <mergeCell ref="F36:F39"/>
    <mergeCell ref="O36:O39"/>
    <mergeCell ref="B52:B55"/>
    <mergeCell ref="C52:C55"/>
    <mergeCell ref="D52:D55"/>
    <mergeCell ref="E52:E55"/>
    <mergeCell ref="F52:F55"/>
    <mergeCell ref="P52:P55"/>
    <mergeCell ref="Q48:Q51"/>
    <mergeCell ref="H44:H47"/>
    <mergeCell ref="I44:I47"/>
    <mergeCell ref="J44:J47"/>
    <mergeCell ref="K44:K47"/>
    <mergeCell ref="N44:N47"/>
    <mergeCell ref="P44:P47"/>
    <mergeCell ref="Q44:Q47"/>
    <mergeCell ref="B44:B47"/>
    <mergeCell ref="C44:C47"/>
    <mergeCell ref="D44:D47"/>
    <mergeCell ref="E44:E47"/>
    <mergeCell ref="F44:F47"/>
    <mergeCell ref="B48:B51"/>
    <mergeCell ref="C48:C51"/>
    <mergeCell ref="D48:D51"/>
    <mergeCell ref="E48:E51"/>
    <mergeCell ref="F48:F51"/>
    <mergeCell ref="O44:O47"/>
    <mergeCell ref="O48:O51"/>
    <mergeCell ref="O52:O55"/>
    <mergeCell ref="Q52:Q55"/>
    <mergeCell ref="H52:H55"/>
    <mergeCell ref="I52:I55"/>
    <mergeCell ref="J52:J55"/>
    <mergeCell ref="K52:K55"/>
    <mergeCell ref="N52:N55"/>
    <mergeCell ref="H48:H51"/>
    <mergeCell ref="I48:I51"/>
    <mergeCell ref="J48:J51"/>
    <mergeCell ref="K48:K51"/>
    <mergeCell ref="N48:N51"/>
    <mergeCell ref="P48:P51"/>
  </mergeCells>
  <conditionalFormatting sqref="F16 F20">
    <cfRule type="expression" dxfId="28" priority="22">
      <formula>$E16=""</formula>
    </cfRule>
    <cfRule type="expression" dxfId="27" priority="23">
      <formula>$E16="לא"</formula>
    </cfRule>
  </conditionalFormatting>
  <conditionalFormatting sqref="F24">
    <cfRule type="expression" dxfId="26" priority="16">
      <formula>$E24=""</formula>
    </cfRule>
    <cfRule type="expression" dxfId="25" priority="17">
      <formula>$E24="לא"</formula>
    </cfRule>
  </conditionalFormatting>
  <conditionalFormatting sqref="F28">
    <cfRule type="expression" dxfId="24" priority="14">
      <formula>$E28=""</formula>
    </cfRule>
    <cfRule type="expression" dxfId="23" priority="15">
      <formula>$E28="לא"</formula>
    </cfRule>
  </conditionalFormatting>
  <conditionalFormatting sqref="F32">
    <cfRule type="expression" dxfId="22" priority="12">
      <formula>$E32=""</formula>
    </cfRule>
    <cfRule type="expression" dxfId="21" priority="13">
      <formula>$E32="לא"</formula>
    </cfRule>
  </conditionalFormatting>
  <conditionalFormatting sqref="F36">
    <cfRule type="expression" dxfId="20" priority="10">
      <formula>$E36=""</formula>
    </cfRule>
    <cfRule type="expression" dxfId="19" priority="11">
      <formula>$E36="לא"</formula>
    </cfRule>
  </conditionalFormatting>
  <conditionalFormatting sqref="F40">
    <cfRule type="expression" dxfId="18" priority="8">
      <formula>$E40=""</formula>
    </cfRule>
    <cfRule type="expression" dxfId="17" priority="9">
      <formula>$E40="לא"</formula>
    </cfRule>
  </conditionalFormatting>
  <conditionalFormatting sqref="F44">
    <cfRule type="expression" dxfId="16" priority="6">
      <formula>$E44=""</formula>
    </cfRule>
    <cfRule type="expression" dxfId="15" priority="7">
      <formula>$E44="לא"</formula>
    </cfRule>
  </conditionalFormatting>
  <conditionalFormatting sqref="F48">
    <cfRule type="expression" dxfId="14" priority="4">
      <formula>$E48=""</formula>
    </cfRule>
    <cfRule type="expression" dxfId="13" priority="5">
      <formula>$E48="לא"</formula>
    </cfRule>
  </conditionalFormatting>
  <conditionalFormatting sqref="F52">
    <cfRule type="expression" dxfId="12" priority="2">
      <formula>$E52=""</formula>
    </cfRule>
    <cfRule type="expression" dxfId="11" priority="3">
      <formula>$E52="לא"</formula>
    </cfRule>
  </conditionalFormatting>
  <dataValidations count="6">
    <dataValidation operator="greaterThanOrEqual" allowBlank="1" showInputMessage="1" showErrorMessage="1" sqref="V16:V55 H10"/>
    <dataValidation type="decimal" operator="greaterThanOrEqual" allowBlank="1" showInputMessage="1" showErrorMessage="1" sqref="S10:U10 P9 J56:P59 H16 H20 H24:H55">
      <formula1>אפס</formula1>
    </dataValidation>
    <dataValidation type="decimal" operator="greaterThanOrEqual" allowBlank="1" showInputMessage="1" showErrorMessage="1" sqref="Y10">
      <formula1>0</formula1>
    </dataValidation>
    <dataValidation type="whole" operator="greaterThanOrEqual" allowBlank="1" showInputMessage="1" showErrorMessage="1" sqref="E56:E58 E10:G10 S56:W59 I10:R10 H56:I59 F16:G16 F20:G20 F24:G59">
      <formula1>אפס</formula1>
    </dataValidation>
    <dataValidation type="list" operator="greaterThanOrEqual" allowBlank="1" showInputMessage="1" showErrorMessage="1" sqref="E16 E20 E24:E55">
      <formula1>כן_לא</formula1>
    </dataValidation>
    <dataValidation type="list" allowBlank="1" showInputMessage="1" showErrorMessage="1" sqref="P16:P55">
      <formula1>אסמכתאות_אגירה</formula1>
    </dataValidation>
  </dataValidations>
  <pageMargins left="0.7" right="0.7" top="0.75" bottom="0.75" header="0.3" footer="0.3"/>
  <pageSetup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
  <sheetViews>
    <sheetView rightToLeft="1" zoomScale="80" zoomScaleNormal="80" workbookViewId="0">
      <selection activeCell="A2" sqref="A2"/>
    </sheetView>
  </sheetViews>
  <sheetFormatPr defaultRowHeight="14.25"/>
  <sheetData>
    <row r="1" spans="1:1" ht="18">
      <c r="A1" s="458" t="s">
        <v>2003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D218"/>
  <sheetViews>
    <sheetView rightToLeft="1" topLeftCell="A15" zoomScale="85" zoomScaleNormal="85" workbookViewId="0">
      <selection activeCell="C15" sqref="C15"/>
    </sheetView>
  </sheetViews>
  <sheetFormatPr defaultColWidth="9" defaultRowHeight="14.25" outlineLevelRow="1" outlineLevelCol="1"/>
  <cols>
    <col min="1" max="1" width="9" style="122"/>
    <col min="2" max="2" width="27.75" style="50" customWidth="1"/>
    <col min="3" max="3" width="22.875" style="50" bestFit="1" customWidth="1"/>
    <col min="4" max="4" width="22.5" style="50" bestFit="1" customWidth="1"/>
    <col min="5" max="5" width="26.75" style="50" bestFit="1" customWidth="1"/>
    <col min="6" max="6" width="17.25" style="50" customWidth="1"/>
    <col min="7" max="7" width="23.125" style="50" bestFit="1" customWidth="1"/>
    <col min="8" max="8" width="26.5" style="50" customWidth="1"/>
    <col min="9" max="9" width="16.5" style="50" customWidth="1"/>
    <col min="10" max="10" width="16.75" style="50" hidden="1" customWidth="1" outlineLevel="1"/>
    <col min="11" max="14" width="9.125" style="50" hidden="1" customWidth="1" outlineLevel="1"/>
    <col min="15" max="15" width="9" style="50" hidden="1" customWidth="1" outlineLevel="1"/>
    <col min="16" max="16" width="9" style="50" collapsed="1"/>
    <col min="17" max="21" width="9" style="50"/>
    <col min="22" max="22" width="12.125" style="50" customWidth="1"/>
    <col min="23" max="16384" width="9" style="50"/>
  </cols>
  <sheetData>
    <row r="1" spans="1:304" s="8" customFormat="1" ht="66" customHeight="1">
      <c r="A1" s="20"/>
      <c r="C1" s="521" t="s">
        <v>120</v>
      </c>
      <c r="D1" s="522"/>
      <c r="E1" s="522"/>
      <c r="F1" s="522"/>
    </row>
    <row r="2" spans="1:304" s="8" customFormat="1" ht="66" customHeight="1">
      <c r="A2" s="20"/>
      <c r="C2" s="9"/>
      <c r="D2" s="523" t="s">
        <v>1980</v>
      </c>
      <c r="E2" s="523"/>
      <c r="F2" s="10"/>
    </row>
    <row r="3" spans="1:304" s="14" customFormat="1" ht="34.5" customHeight="1">
      <c r="A3" s="11" t="s">
        <v>2003</v>
      </c>
      <c r="C3" s="21"/>
    </row>
    <row r="4" spans="1:304" s="14" customFormat="1" ht="15">
      <c r="A4" s="17" t="s">
        <v>165</v>
      </c>
      <c r="C4" s="21"/>
    </row>
    <row r="5" spans="1:304" s="14" customFormat="1" ht="15">
      <c r="A5" s="22"/>
      <c r="B5" s="17"/>
      <c r="C5" s="21"/>
    </row>
    <row r="6" spans="1:304" s="19" customFormat="1">
      <c r="A6" s="122"/>
      <c r="B6" s="50"/>
      <c r="C6" s="14"/>
      <c r="D6" s="23" t="s">
        <v>27</v>
      </c>
      <c r="E6" s="24" t="s">
        <v>24</v>
      </c>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97"/>
      <c r="BN6" s="97"/>
      <c r="BO6" s="97"/>
      <c r="BP6" s="97"/>
      <c r="BQ6" s="97"/>
      <c r="BR6" s="97"/>
      <c r="BS6" s="97"/>
      <c r="BT6" s="14"/>
      <c r="BU6" s="14"/>
      <c r="BV6" s="14"/>
      <c r="BW6" s="14"/>
      <c r="BX6" s="14"/>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97"/>
      <c r="DR6" s="97"/>
      <c r="DS6" s="97"/>
      <c r="DT6" s="97"/>
      <c r="DU6" s="97"/>
      <c r="DV6" s="97"/>
      <c r="DW6" s="97"/>
      <c r="DX6" s="97"/>
      <c r="DY6" s="97"/>
      <c r="DZ6" s="97"/>
      <c r="EA6" s="97"/>
      <c r="EB6" s="97"/>
      <c r="EC6" s="97"/>
      <c r="ED6" s="97"/>
      <c r="EE6" s="97"/>
      <c r="EF6" s="97"/>
      <c r="EG6" s="97"/>
      <c r="EH6" s="97"/>
      <c r="EI6" s="97"/>
      <c r="EJ6" s="97"/>
      <c r="EK6" s="97"/>
      <c r="EL6" s="97"/>
      <c r="EM6" s="97"/>
      <c r="EN6" s="97"/>
      <c r="EO6" s="97"/>
      <c r="EP6" s="97"/>
      <c r="EQ6" s="97"/>
      <c r="ER6" s="97"/>
      <c r="ES6" s="97"/>
      <c r="ET6" s="97"/>
      <c r="EU6" s="97"/>
      <c r="EV6" s="97"/>
      <c r="EW6" s="97"/>
      <c r="EX6" s="97"/>
      <c r="EY6" s="97"/>
      <c r="EZ6" s="97"/>
      <c r="FA6" s="97"/>
      <c r="FB6" s="97"/>
      <c r="FC6" s="97"/>
      <c r="FD6" s="97"/>
      <c r="FE6" s="97"/>
      <c r="FF6" s="97"/>
      <c r="FG6" s="97"/>
      <c r="FH6" s="97"/>
      <c r="FI6" s="97"/>
      <c r="FJ6" s="97"/>
      <c r="FK6" s="97"/>
      <c r="FL6" s="97"/>
      <c r="FM6" s="97"/>
      <c r="FN6" s="97"/>
      <c r="FO6" s="97"/>
      <c r="FP6" s="97"/>
      <c r="FQ6" s="97"/>
      <c r="FR6" s="97"/>
      <c r="FS6" s="97"/>
      <c r="FT6" s="97"/>
      <c r="FU6" s="97"/>
      <c r="FV6" s="97"/>
      <c r="FW6" s="97"/>
      <c r="FX6" s="97"/>
      <c r="FY6" s="97"/>
      <c r="FZ6" s="97"/>
      <c r="GA6" s="97"/>
      <c r="GB6" s="97"/>
      <c r="GC6" s="97"/>
      <c r="GD6" s="97"/>
      <c r="GE6" s="97"/>
      <c r="GF6" s="97"/>
      <c r="GG6" s="97"/>
      <c r="GH6" s="97"/>
      <c r="GI6" s="97"/>
      <c r="GJ6" s="97"/>
      <c r="GK6" s="97"/>
      <c r="GL6" s="97"/>
      <c r="GM6" s="97"/>
      <c r="GN6" s="97"/>
      <c r="GO6" s="97"/>
      <c r="GP6" s="97"/>
      <c r="GQ6" s="97"/>
      <c r="GR6" s="97"/>
      <c r="GS6" s="97"/>
      <c r="GT6" s="97"/>
      <c r="GU6" s="97"/>
      <c r="GV6" s="97"/>
      <c r="GW6" s="97"/>
      <c r="GX6" s="97"/>
      <c r="GY6" s="97"/>
      <c r="GZ6" s="97"/>
      <c r="HA6" s="97"/>
      <c r="HB6" s="97"/>
      <c r="HC6" s="97"/>
      <c r="HD6" s="97"/>
      <c r="HE6" s="97"/>
      <c r="HF6" s="97"/>
      <c r="HG6" s="97"/>
      <c r="HH6" s="97"/>
      <c r="HI6" s="97"/>
      <c r="HJ6" s="97"/>
      <c r="HK6" s="97"/>
      <c r="HL6" s="97"/>
      <c r="HM6" s="97"/>
      <c r="HN6" s="97"/>
      <c r="HO6" s="97"/>
      <c r="HP6" s="97"/>
      <c r="HQ6" s="97"/>
      <c r="HR6" s="97"/>
      <c r="HS6" s="97"/>
      <c r="HT6" s="97"/>
      <c r="HU6" s="97"/>
      <c r="HV6" s="97"/>
      <c r="HW6" s="97"/>
      <c r="HX6" s="97"/>
      <c r="HY6" s="97"/>
      <c r="HZ6" s="97"/>
      <c r="IA6" s="97"/>
      <c r="IB6" s="97"/>
      <c r="IC6" s="97"/>
      <c r="ID6" s="97"/>
      <c r="IE6" s="97"/>
      <c r="IF6" s="97"/>
      <c r="IG6" s="97"/>
      <c r="IH6" s="97"/>
      <c r="II6" s="97"/>
      <c r="IJ6" s="97"/>
      <c r="IK6" s="97"/>
      <c r="IL6" s="97"/>
      <c r="IM6" s="97"/>
      <c r="IN6" s="97"/>
      <c r="IO6" s="97"/>
      <c r="IP6" s="97"/>
      <c r="IQ6" s="97"/>
      <c r="IR6" s="97"/>
      <c r="IS6" s="97"/>
      <c r="IT6" s="97"/>
      <c r="IU6" s="97"/>
      <c r="IV6" s="97"/>
      <c r="IW6" s="97"/>
      <c r="IX6" s="97"/>
      <c r="IY6" s="97"/>
      <c r="IZ6" s="97"/>
      <c r="JA6" s="97"/>
      <c r="JB6" s="97"/>
      <c r="JC6" s="97"/>
      <c r="JD6" s="97"/>
      <c r="JE6" s="97"/>
      <c r="JF6" s="97"/>
      <c r="JG6" s="97"/>
      <c r="JH6" s="97"/>
      <c r="JI6" s="97"/>
      <c r="JJ6" s="97"/>
      <c r="JK6" s="97"/>
      <c r="JL6" s="97"/>
      <c r="JM6" s="97"/>
      <c r="JN6" s="97"/>
      <c r="JO6" s="97"/>
      <c r="JP6" s="97"/>
      <c r="JQ6" s="97"/>
      <c r="JR6" s="97"/>
      <c r="JS6" s="97"/>
      <c r="JT6" s="14"/>
      <c r="JU6" s="14"/>
      <c r="JV6" s="14"/>
      <c r="JW6" s="14"/>
      <c r="JX6" s="14"/>
      <c r="JY6" s="14"/>
      <c r="JZ6" s="14"/>
      <c r="KA6" s="14"/>
      <c r="KB6" s="14"/>
      <c r="KC6" s="14"/>
      <c r="KD6" s="14"/>
      <c r="KE6" s="14"/>
      <c r="KF6" s="14"/>
      <c r="KG6" s="14"/>
      <c r="KH6" s="14"/>
      <c r="KI6" s="14"/>
      <c r="KJ6" s="14"/>
      <c r="KK6" s="14"/>
      <c r="KL6" s="14"/>
      <c r="KM6" s="14"/>
    </row>
    <row r="7" spans="1:304" s="16" customFormat="1" ht="18">
      <c r="A7" s="122"/>
      <c r="B7" s="50"/>
      <c r="C7" s="14"/>
      <c r="D7" s="14"/>
      <c r="E7" s="25" t="s">
        <v>25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97"/>
      <c r="BN7" s="97"/>
      <c r="BO7" s="97"/>
      <c r="BP7" s="97"/>
      <c r="BQ7" s="97"/>
      <c r="BR7" s="97"/>
      <c r="BS7" s="97"/>
      <c r="BT7" s="14"/>
      <c r="BU7" s="14"/>
      <c r="BV7" s="14"/>
      <c r="BW7" s="14"/>
      <c r="BX7" s="14"/>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c r="EL7" s="97"/>
      <c r="EM7" s="97"/>
      <c r="EN7" s="97"/>
      <c r="EO7" s="97"/>
      <c r="EP7" s="97"/>
      <c r="EQ7" s="97"/>
      <c r="ER7" s="97"/>
      <c r="ES7" s="97"/>
      <c r="ET7" s="97"/>
      <c r="EU7" s="97"/>
      <c r="EV7" s="97"/>
      <c r="EW7" s="97"/>
      <c r="EX7" s="97"/>
      <c r="EY7" s="97"/>
      <c r="EZ7" s="97"/>
      <c r="FA7" s="97"/>
      <c r="FB7" s="97"/>
      <c r="FC7" s="97"/>
      <c r="FD7" s="97"/>
      <c r="FE7" s="97"/>
      <c r="FF7" s="97"/>
      <c r="FG7" s="97"/>
      <c r="FH7" s="97"/>
      <c r="FI7" s="97"/>
      <c r="FJ7" s="97"/>
      <c r="FK7" s="97"/>
      <c r="FL7" s="97"/>
      <c r="FM7" s="97"/>
      <c r="FN7" s="97"/>
      <c r="FO7" s="97"/>
      <c r="FP7" s="97"/>
      <c r="FQ7" s="97"/>
      <c r="FR7" s="97"/>
      <c r="FS7" s="97"/>
      <c r="FT7" s="97"/>
      <c r="FU7" s="97"/>
      <c r="FV7" s="97"/>
      <c r="FW7" s="97"/>
      <c r="FX7" s="97"/>
      <c r="FY7" s="97"/>
      <c r="FZ7" s="97"/>
      <c r="GA7" s="97"/>
      <c r="GB7" s="97"/>
      <c r="GC7" s="97"/>
      <c r="GD7" s="97"/>
      <c r="GE7" s="97"/>
      <c r="GF7" s="97"/>
      <c r="GG7" s="97"/>
      <c r="GH7" s="97"/>
      <c r="GI7" s="97"/>
      <c r="GJ7" s="97"/>
      <c r="GK7" s="97"/>
      <c r="GL7" s="97"/>
      <c r="GM7" s="97"/>
      <c r="GN7" s="97"/>
      <c r="GO7" s="97"/>
      <c r="GP7" s="97"/>
      <c r="GQ7" s="97"/>
      <c r="GR7" s="97"/>
      <c r="GS7" s="97"/>
      <c r="GT7" s="97"/>
      <c r="GU7" s="97"/>
      <c r="GV7" s="97"/>
      <c r="GW7" s="97"/>
      <c r="GX7" s="97"/>
      <c r="GY7" s="97"/>
      <c r="GZ7" s="97"/>
      <c r="HA7" s="97"/>
      <c r="HB7" s="97"/>
      <c r="HC7" s="97"/>
      <c r="HD7" s="97"/>
      <c r="HE7" s="97"/>
      <c r="HF7" s="97"/>
      <c r="HG7" s="97"/>
      <c r="HH7" s="97"/>
      <c r="HI7" s="97"/>
      <c r="HJ7" s="97"/>
      <c r="HK7" s="97"/>
      <c r="HL7" s="97"/>
      <c r="HM7" s="97"/>
      <c r="HN7" s="97"/>
      <c r="HO7" s="97"/>
      <c r="HP7" s="97"/>
      <c r="HQ7" s="97"/>
      <c r="HR7" s="97"/>
      <c r="HS7" s="97"/>
      <c r="HT7" s="97"/>
      <c r="HU7" s="97"/>
      <c r="HV7" s="97"/>
      <c r="HW7" s="97"/>
      <c r="HX7" s="97"/>
      <c r="HY7" s="97"/>
      <c r="HZ7" s="97"/>
      <c r="IA7" s="97"/>
      <c r="IB7" s="97"/>
      <c r="IC7" s="97"/>
      <c r="ID7" s="97"/>
      <c r="IE7" s="97"/>
      <c r="IF7" s="97"/>
      <c r="IG7" s="97"/>
      <c r="IH7" s="97"/>
      <c r="II7" s="97"/>
      <c r="IJ7" s="97"/>
      <c r="IK7" s="97"/>
      <c r="IL7" s="97"/>
      <c r="IM7" s="97"/>
      <c r="IN7" s="97"/>
      <c r="IO7" s="97"/>
      <c r="IP7" s="97"/>
      <c r="IQ7" s="97"/>
      <c r="IR7" s="97"/>
      <c r="IS7" s="97"/>
      <c r="IT7" s="97"/>
      <c r="IU7" s="97"/>
      <c r="IV7" s="97"/>
      <c r="IW7" s="97"/>
      <c r="IX7" s="97"/>
      <c r="IY7" s="97"/>
      <c r="IZ7" s="97"/>
      <c r="JA7" s="97"/>
      <c r="JB7" s="97"/>
      <c r="JC7" s="97"/>
      <c r="JD7" s="97"/>
      <c r="JE7" s="97"/>
      <c r="JF7" s="97"/>
      <c r="JG7" s="97"/>
      <c r="JH7" s="97"/>
      <c r="JI7" s="97"/>
      <c r="JJ7" s="97"/>
      <c r="JK7" s="97"/>
      <c r="JL7" s="97"/>
      <c r="JM7" s="97"/>
      <c r="JN7" s="97"/>
      <c r="JO7" s="97"/>
      <c r="JP7" s="97"/>
      <c r="JQ7" s="97"/>
      <c r="JR7" s="97"/>
      <c r="JS7" s="97"/>
      <c r="JT7" s="12"/>
      <c r="JU7" s="12"/>
      <c r="JV7" s="12"/>
      <c r="JW7" s="12"/>
      <c r="JX7" s="12"/>
      <c r="JY7" s="12"/>
      <c r="JZ7" s="12"/>
      <c r="KA7" s="12"/>
      <c r="KB7" s="12"/>
      <c r="KC7" s="12"/>
      <c r="KD7" s="12"/>
      <c r="KE7" s="12"/>
      <c r="KF7" s="12"/>
      <c r="KG7" s="12"/>
      <c r="KH7" s="12"/>
      <c r="KI7" s="12"/>
      <c r="KJ7" s="12"/>
      <c r="KK7" s="12"/>
      <c r="KL7" s="12"/>
      <c r="KM7" s="12"/>
    </row>
    <row r="9" spans="1:304" s="16" customFormat="1" ht="18">
      <c r="A9" s="13"/>
      <c r="B9" s="26" t="s">
        <v>181</v>
      </c>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5"/>
      <c r="JU9" s="15"/>
      <c r="JV9" s="15"/>
      <c r="JW9" s="15"/>
      <c r="JX9" s="15"/>
      <c r="JY9" s="15"/>
      <c r="JZ9" s="15"/>
      <c r="KA9" s="15"/>
      <c r="KB9" s="15"/>
      <c r="KC9" s="15"/>
      <c r="KD9" s="15"/>
      <c r="KE9" s="15"/>
      <c r="KF9" s="15"/>
      <c r="KG9" s="15"/>
      <c r="KH9" s="15"/>
      <c r="KI9" s="15"/>
      <c r="KJ9" s="15"/>
      <c r="KK9" s="15"/>
      <c r="KL9" s="15"/>
      <c r="KM9" s="15"/>
    </row>
    <row r="10" spans="1:304" s="16" customFormat="1" ht="18">
      <c r="A10" s="27" t="s">
        <v>121</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5"/>
      <c r="JU10" s="15"/>
      <c r="JV10" s="15"/>
      <c r="JW10" s="15"/>
      <c r="JX10" s="15"/>
      <c r="JY10" s="15"/>
      <c r="JZ10" s="15"/>
      <c r="KA10" s="15"/>
      <c r="KB10" s="15"/>
      <c r="KC10" s="15"/>
      <c r="KD10" s="15"/>
      <c r="KE10" s="15"/>
      <c r="KF10" s="15"/>
      <c r="KG10" s="15"/>
      <c r="KH10" s="15"/>
      <c r="KI10" s="15"/>
      <c r="KJ10" s="15"/>
      <c r="KK10" s="15"/>
      <c r="KL10" s="15"/>
      <c r="KM10" s="15"/>
    </row>
    <row r="11" spans="1:304" s="18" customFormat="1" ht="15">
      <c r="A11" s="22"/>
      <c r="B11" s="28"/>
      <c r="C11" s="123"/>
      <c r="H11" s="16"/>
    </row>
    <row r="12" spans="1:304" s="16" customFormat="1" ht="15">
      <c r="A12" s="22">
        <v>7.1</v>
      </c>
      <c r="B12" s="520" t="s">
        <v>153</v>
      </c>
      <c r="C12" s="520"/>
      <c r="D12" s="14"/>
      <c r="E12" s="14"/>
      <c r="G12" s="14"/>
      <c r="I12" s="14"/>
      <c r="J12" s="14"/>
      <c r="K12" s="14"/>
      <c r="L12" s="14"/>
      <c r="M12" s="14"/>
      <c r="N12" s="14"/>
      <c r="O12" s="14"/>
      <c r="P12" s="17"/>
      <c r="Q12" s="14"/>
      <c r="R12" s="14"/>
      <c r="S12" s="14"/>
      <c r="T12" s="14"/>
      <c r="U12" s="14"/>
      <c r="V12" s="14"/>
      <c r="W12" s="14"/>
      <c r="X12" s="14"/>
      <c r="Y12" s="14"/>
      <c r="Z12" s="14"/>
      <c r="AA12" s="14"/>
      <c r="AB12" s="17"/>
      <c r="AC12" s="14"/>
      <c r="AD12" s="14"/>
      <c r="AE12" s="14"/>
      <c r="AF12" s="14"/>
      <c r="AG12" s="14"/>
      <c r="AH12" s="14"/>
      <c r="AI12" s="14"/>
      <c r="AJ12" s="14"/>
      <c r="AK12" s="14"/>
      <c r="AL12" s="14"/>
      <c r="AM12" s="14"/>
      <c r="AN12" s="17"/>
      <c r="AO12" s="14"/>
      <c r="AP12" s="14"/>
      <c r="AQ12" s="14"/>
      <c r="AR12" s="14"/>
      <c r="AS12" s="14"/>
      <c r="AT12" s="14"/>
      <c r="AU12" s="14"/>
      <c r="AV12" s="14"/>
      <c r="AW12" s="14"/>
      <c r="AX12" s="14"/>
      <c r="AY12" s="14"/>
      <c r="AZ12" s="17"/>
      <c r="BA12" s="14"/>
      <c r="BB12" s="14"/>
      <c r="BC12" s="14"/>
      <c r="BD12" s="14"/>
      <c r="BE12" s="14"/>
      <c r="BF12" s="14"/>
      <c r="BG12" s="14"/>
      <c r="BH12" s="14"/>
      <c r="BI12" s="14"/>
      <c r="BJ12" s="14"/>
      <c r="BK12" s="14"/>
      <c r="BL12" s="17"/>
      <c r="BM12" s="14"/>
      <c r="BN12" s="14"/>
      <c r="BO12" s="14"/>
      <c r="BP12" s="14"/>
      <c r="BQ12" s="14"/>
      <c r="BR12" s="14"/>
      <c r="BS12" s="14"/>
      <c r="BT12" s="14"/>
      <c r="BU12" s="14"/>
      <c r="BV12" s="14"/>
      <c r="BW12" s="14"/>
      <c r="BX12" s="17"/>
      <c r="BY12" s="14"/>
      <c r="BZ12" s="14"/>
      <c r="CA12" s="14"/>
      <c r="CB12" s="14"/>
      <c r="CC12" s="14"/>
      <c r="CD12" s="14"/>
      <c r="CE12" s="14"/>
      <c r="CF12" s="14"/>
      <c r="CG12" s="14"/>
      <c r="CH12" s="14"/>
      <c r="CI12" s="14"/>
      <c r="CJ12" s="17"/>
      <c r="CK12" s="14"/>
      <c r="CL12" s="14"/>
      <c r="CM12" s="14"/>
      <c r="CN12" s="14"/>
      <c r="CO12" s="14"/>
      <c r="CP12" s="14"/>
      <c r="CQ12" s="14"/>
      <c r="CR12" s="14"/>
      <c r="CS12" s="14"/>
      <c r="CT12" s="14"/>
      <c r="CU12" s="14"/>
      <c r="CV12" s="17"/>
      <c r="CW12" s="14"/>
      <c r="CX12" s="14"/>
      <c r="CY12" s="14"/>
      <c r="CZ12" s="14"/>
      <c r="DA12" s="14"/>
      <c r="DB12" s="14"/>
      <c r="DC12" s="14"/>
      <c r="DD12" s="14"/>
      <c r="DE12" s="14"/>
      <c r="DF12" s="14"/>
      <c r="DG12" s="14"/>
      <c r="DH12" s="17"/>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row>
    <row r="13" spans="1:304" s="16" customFormat="1" ht="105" customHeight="1">
      <c r="A13" s="32"/>
      <c r="B13" s="528" t="s">
        <v>172</v>
      </c>
      <c r="C13" s="528"/>
      <c r="D13" s="529"/>
      <c r="E13" s="529"/>
      <c r="BK13" s="18"/>
    </row>
    <row r="14" spans="1:304" s="16" customFormat="1">
      <c r="A14" s="32"/>
      <c r="B14" s="32"/>
      <c r="C14" s="32"/>
      <c r="D14" s="32"/>
      <c r="E14" s="32"/>
      <c r="BK14" s="18"/>
    </row>
    <row r="15" spans="1:304" s="16" customFormat="1" ht="30.75" customHeight="1">
      <c r="A15" s="18" t="s">
        <v>168</v>
      </c>
      <c r="B15" s="143" t="s">
        <v>169</v>
      </c>
      <c r="C15" s="1"/>
      <c r="D15" s="144" t="s">
        <v>17</v>
      </c>
      <c r="E15" s="1"/>
      <c r="BK15" s="18"/>
    </row>
    <row r="16" spans="1:304" s="16" customFormat="1">
      <c r="A16" s="32"/>
      <c r="B16" s="32"/>
      <c r="C16" s="32"/>
      <c r="D16" s="32"/>
      <c r="E16" s="32"/>
      <c r="BK16" s="18"/>
    </row>
    <row r="17" spans="1:304" s="16" customFormat="1" ht="25.5" customHeight="1">
      <c r="A17" s="18" t="s">
        <v>170</v>
      </c>
      <c r="B17" s="18" t="s">
        <v>175</v>
      </c>
      <c r="C17" s="44"/>
      <c r="D17" s="32"/>
      <c r="E17" s="32"/>
      <c r="BK17" s="18"/>
    </row>
    <row r="18" spans="1:304" s="16" customFormat="1">
      <c r="A18" s="32"/>
      <c r="B18" s="32"/>
      <c r="C18" s="32"/>
      <c r="D18" s="32"/>
      <c r="E18" s="32"/>
      <c r="BK18" s="18"/>
    </row>
    <row r="19" spans="1:304" s="16" customFormat="1" ht="27" customHeight="1">
      <c r="A19" s="18" t="s">
        <v>171</v>
      </c>
      <c r="B19" s="144" t="s">
        <v>173</v>
      </c>
      <c r="C19" s="1"/>
      <c r="D19" s="144" t="s">
        <v>17</v>
      </c>
      <c r="E19" s="1"/>
      <c r="BK19" s="18"/>
    </row>
    <row r="20" spans="1:304" s="16" customFormat="1">
      <c r="A20" s="32"/>
      <c r="B20" s="145"/>
      <c r="C20" s="145"/>
      <c r="D20" s="145"/>
      <c r="E20" s="145"/>
      <c r="BK20" s="18"/>
    </row>
    <row r="21" spans="1:304" s="14" customFormat="1" ht="15" hidden="1" outlineLevel="1">
      <c r="B21" s="37" t="s">
        <v>57</v>
      </c>
      <c r="C21" s="133"/>
      <c r="D21" s="37"/>
      <c r="E21" s="132"/>
    </row>
    <row r="22" spans="1:304" s="16" customFormat="1" hidden="1" outlineLevel="1">
      <c r="A22" s="22"/>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22"/>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row>
    <row r="23" spans="1:304" s="16" customFormat="1" ht="15" collapsed="1">
      <c r="A23" s="22">
        <v>7.2</v>
      </c>
      <c r="B23" s="30" t="s">
        <v>149</v>
      </c>
      <c r="D23" s="14"/>
      <c r="E23" s="14"/>
      <c r="F23" s="28" t="s">
        <v>1982</v>
      </c>
      <c r="G23" s="14"/>
      <c r="I23" s="14"/>
      <c r="J23" s="14"/>
      <c r="K23" s="14"/>
      <c r="L23" s="14"/>
      <c r="M23" s="14"/>
      <c r="N23" s="14"/>
      <c r="O23" s="14"/>
      <c r="P23" s="17"/>
      <c r="Q23" s="14"/>
      <c r="R23" s="14"/>
      <c r="S23" s="14"/>
      <c r="T23" s="14"/>
      <c r="U23" s="14"/>
      <c r="V23" s="14"/>
      <c r="W23" s="14"/>
      <c r="X23" s="14"/>
      <c r="Y23" s="14"/>
      <c r="Z23" s="14"/>
      <c r="AA23" s="14"/>
      <c r="AB23" s="17"/>
      <c r="AC23" s="14"/>
      <c r="AD23" s="14"/>
      <c r="AE23" s="14"/>
      <c r="AF23" s="14"/>
      <c r="AG23" s="14"/>
      <c r="AH23" s="14"/>
      <c r="AI23" s="14"/>
      <c r="AJ23" s="14"/>
      <c r="AK23" s="14"/>
      <c r="AL23" s="14"/>
      <c r="AM23" s="14"/>
      <c r="AN23" s="17"/>
      <c r="AO23" s="14"/>
      <c r="AP23" s="14"/>
      <c r="AQ23" s="14"/>
      <c r="AR23" s="14"/>
      <c r="AS23" s="14"/>
      <c r="AT23" s="14"/>
      <c r="AU23" s="14"/>
      <c r="AV23" s="14"/>
      <c r="AW23" s="14"/>
      <c r="AX23" s="14"/>
      <c r="AY23" s="14"/>
      <c r="AZ23" s="17"/>
      <c r="BA23" s="14"/>
      <c r="BB23" s="14"/>
      <c r="BC23" s="14"/>
      <c r="BD23" s="14"/>
      <c r="BE23" s="14"/>
      <c r="BF23" s="14"/>
      <c r="BG23" s="14"/>
      <c r="BH23" s="14"/>
      <c r="BI23" s="14"/>
      <c r="BJ23" s="14"/>
      <c r="BK23" s="14"/>
      <c r="BL23" s="17"/>
      <c r="BM23" s="14"/>
      <c r="BN23" s="14"/>
      <c r="BO23" s="14"/>
      <c r="BP23" s="14"/>
      <c r="BQ23" s="14"/>
      <c r="BR23" s="14"/>
      <c r="BS23" s="14"/>
      <c r="BT23" s="14"/>
      <c r="BU23" s="14"/>
      <c r="BV23" s="14"/>
      <c r="BW23" s="14"/>
      <c r="BX23" s="17"/>
      <c r="BY23" s="14"/>
      <c r="BZ23" s="14"/>
      <c r="CA23" s="14"/>
      <c r="CB23" s="14"/>
      <c r="CC23" s="14"/>
      <c r="CD23" s="14"/>
      <c r="CE23" s="14"/>
      <c r="CF23" s="14"/>
      <c r="CG23" s="14"/>
      <c r="CH23" s="14"/>
      <c r="CI23" s="14"/>
      <c r="CJ23" s="17"/>
      <c r="CK23" s="14"/>
      <c r="CL23" s="14"/>
      <c r="CM23" s="14"/>
      <c r="CN23" s="14"/>
      <c r="CO23" s="14"/>
      <c r="CP23" s="14"/>
      <c r="CQ23" s="14"/>
      <c r="CR23" s="14"/>
      <c r="CS23" s="14"/>
      <c r="CT23" s="14"/>
      <c r="CU23" s="14"/>
      <c r="CV23" s="17"/>
      <c r="CW23" s="14"/>
      <c r="CX23" s="14"/>
      <c r="CY23" s="14"/>
      <c r="CZ23" s="14"/>
      <c r="DA23" s="14"/>
      <c r="DB23" s="14"/>
      <c r="DC23" s="14"/>
      <c r="DD23" s="14"/>
      <c r="DE23" s="14"/>
      <c r="DF23" s="14"/>
      <c r="DG23" s="14"/>
      <c r="DH23" s="17"/>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row>
    <row r="24" spans="1:304">
      <c r="A24" s="122" t="s">
        <v>156</v>
      </c>
      <c r="B24" s="142" t="s">
        <v>1988</v>
      </c>
      <c r="F24" s="146" t="s">
        <v>1981</v>
      </c>
      <c r="G24" s="147"/>
      <c r="H24" s="147"/>
    </row>
    <row r="25" spans="1:304">
      <c r="B25" s="142" t="s">
        <v>1989</v>
      </c>
      <c r="F25" s="146"/>
      <c r="G25" s="147"/>
      <c r="H25" s="147"/>
    </row>
    <row r="27" spans="1:304" ht="73.5">
      <c r="B27" s="98" t="s">
        <v>112</v>
      </c>
      <c r="C27" s="148" t="s">
        <v>145</v>
      </c>
      <c r="D27" s="99" t="s">
        <v>1995</v>
      </c>
      <c r="F27" s="99" t="s">
        <v>2001</v>
      </c>
      <c r="G27" s="99" t="s">
        <v>2002</v>
      </c>
      <c r="H27" s="99" t="s">
        <v>1996</v>
      </c>
      <c r="I27" s="174" t="s">
        <v>1993</v>
      </c>
      <c r="J27" s="34" t="s">
        <v>1997</v>
      </c>
      <c r="K27" s="33" t="s">
        <v>62</v>
      </c>
      <c r="L27" s="34" t="s">
        <v>63</v>
      </c>
      <c r="M27" s="34" t="s">
        <v>60</v>
      </c>
      <c r="N27" s="34" t="s">
        <v>64</v>
      </c>
      <c r="O27" s="35" t="s">
        <v>57</v>
      </c>
    </row>
    <row r="28" spans="1:304" ht="15" customHeight="1">
      <c r="B28" s="100">
        <v>1</v>
      </c>
      <c r="C28" s="101"/>
      <c r="D28" s="40"/>
      <c r="F28" s="101"/>
      <c r="G28" s="40"/>
      <c r="H28" s="40"/>
      <c r="I28" s="124"/>
      <c r="J28" s="149">
        <f>H28*G28*F28</f>
        <v>0</v>
      </c>
      <c r="K28" s="36"/>
      <c r="L28" s="36"/>
      <c r="M28" s="36"/>
      <c r="N28" s="36"/>
      <c r="O28" s="36"/>
    </row>
    <row r="29" spans="1:304" ht="15" customHeight="1">
      <c r="B29" s="102">
        <v>2</v>
      </c>
      <c r="C29" s="101"/>
      <c r="D29" s="40"/>
      <c r="F29" s="101"/>
      <c r="G29" s="40"/>
      <c r="H29" s="40"/>
      <c r="I29" s="124"/>
      <c r="J29" s="149">
        <f t="shared" ref="J29:J37" si="0">H29*G29*F29</f>
        <v>0</v>
      </c>
      <c r="K29" s="36"/>
      <c r="L29" s="36"/>
      <c r="M29" s="36"/>
      <c r="N29" s="36"/>
      <c r="O29" s="36"/>
    </row>
    <row r="30" spans="1:304">
      <c r="B30" s="102">
        <v>3</v>
      </c>
      <c r="C30" s="101"/>
      <c r="D30" s="40"/>
      <c r="F30" s="101"/>
      <c r="G30" s="40"/>
      <c r="H30" s="40"/>
      <c r="I30" s="124"/>
      <c r="J30" s="149">
        <f t="shared" si="0"/>
        <v>0</v>
      </c>
      <c r="K30" s="36"/>
      <c r="L30" s="36"/>
      <c r="M30" s="36"/>
      <c r="N30" s="36"/>
      <c r="O30" s="36"/>
    </row>
    <row r="31" spans="1:304">
      <c r="B31" s="102">
        <v>4</v>
      </c>
      <c r="C31" s="101"/>
      <c r="D31" s="40"/>
      <c r="F31" s="101"/>
      <c r="G31" s="40"/>
      <c r="H31" s="40"/>
      <c r="I31" s="124"/>
      <c r="J31" s="149">
        <f t="shared" si="0"/>
        <v>0</v>
      </c>
      <c r="K31" s="36"/>
      <c r="L31" s="36"/>
      <c r="M31" s="36"/>
      <c r="N31" s="36"/>
      <c r="O31" s="36"/>
    </row>
    <row r="32" spans="1:304">
      <c r="B32" s="102">
        <v>5</v>
      </c>
      <c r="C32" s="101"/>
      <c r="D32" s="40"/>
      <c r="F32" s="101"/>
      <c r="G32" s="40"/>
      <c r="H32" s="40"/>
      <c r="I32" s="124"/>
      <c r="J32" s="149">
        <f t="shared" si="0"/>
        <v>0</v>
      </c>
      <c r="K32" s="36"/>
      <c r="L32" s="36"/>
      <c r="M32" s="36"/>
      <c r="N32" s="36"/>
      <c r="O32" s="36"/>
    </row>
    <row r="33" spans="1:15">
      <c r="B33" s="102">
        <v>6</v>
      </c>
      <c r="C33" s="101"/>
      <c r="D33" s="40"/>
      <c r="F33" s="101"/>
      <c r="G33" s="40"/>
      <c r="H33" s="40"/>
      <c r="I33" s="124"/>
      <c r="J33" s="149">
        <f t="shared" si="0"/>
        <v>0</v>
      </c>
      <c r="K33" s="36"/>
      <c r="L33" s="36"/>
      <c r="M33" s="36"/>
      <c r="N33" s="36"/>
      <c r="O33" s="36"/>
    </row>
    <row r="34" spans="1:15">
      <c r="B34" s="102">
        <v>7</v>
      </c>
      <c r="C34" s="101"/>
      <c r="D34" s="40"/>
      <c r="F34" s="101"/>
      <c r="G34" s="40"/>
      <c r="H34" s="40"/>
      <c r="I34" s="124"/>
      <c r="J34" s="149">
        <f t="shared" si="0"/>
        <v>0</v>
      </c>
      <c r="K34" s="36"/>
      <c r="L34" s="36"/>
      <c r="M34" s="36"/>
      <c r="N34" s="36"/>
      <c r="O34" s="36"/>
    </row>
    <row r="35" spans="1:15">
      <c r="B35" s="102">
        <v>8</v>
      </c>
      <c r="C35" s="101"/>
      <c r="D35" s="40"/>
      <c r="F35" s="101"/>
      <c r="G35" s="40"/>
      <c r="H35" s="40"/>
      <c r="I35" s="124"/>
      <c r="J35" s="149">
        <f t="shared" si="0"/>
        <v>0</v>
      </c>
      <c r="K35" s="36"/>
      <c r="L35" s="36"/>
      <c r="M35" s="36"/>
      <c r="N35" s="36"/>
      <c r="O35" s="36"/>
    </row>
    <row r="36" spans="1:15">
      <c r="B36" s="102">
        <v>9</v>
      </c>
      <c r="C36" s="101"/>
      <c r="D36" s="40"/>
      <c r="F36" s="101"/>
      <c r="G36" s="40"/>
      <c r="H36" s="40"/>
      <c r="I36" s="124"/>
      <c r="J36" s="149">
        <f t="shared" si="0"/>
        <v>0</v>
      </c>
      <c r="K36" s="36"/>
      <c r="L36" s="36"/>
      <c r="M36" s="36"/>
      <c r="N36" s="36"/>
      <c r="O36" s="36"/>
    </row>
    <row r="37" spans="1:15">
      <c r="B37" s="103">
        <v>10</v>
      </c>
      <c r="C37" s="101"/>
      <c r="D37" s="40"/>
      <c r="F37" s="101"/>
      <c r="G37" s="40"/>
      <c r="H37" s="40"/>
      <c r="I37" s="124"/>
      <c r="J37" s="149">
        <f t="shared" si="0"/>
        <v>0</v>
      </c>
      <c r="K37" s="36"/>
      <c r="L37" s="36"/>
      <c r="M37" s="36"/>
      <c r="N37" s="36"/>
      <c r="O37" s="36"/>
    </row>
    <row r="38" spans="1:15">
      <c r="B38" s="518" t="s">
        <v>114</v>
      </c>
      <c r="C38" s="519"/>
      <c r="D38" s="150">
        <f>SUM(D28:D37)</f>
        <v>0</v>
      </c>
      <c r="F38" s="150">
        <f>SUM(F28:F37)</f>
        <v>0</v>
      </c>
      <c r="G38" s="150">
        <f>SUM(G28:G37)</f>
        <v>0</v>
      </c>
      <c r="H38" s="150">
        <f>SUM(H28:H37)</f>
        <v>0</v>
      </c>
      <c r="J38" s="149">
        <f>H38*G38*F38</f>
        <v>0</v>
      </c>
      <c r="K38" s="36"/>
      <c r="L38" s="36"/>
      <c r="M38" s="36"/>
      <c r="N38" s="36"/>
      <c r="O38" s="36"/>
    </row>
    <row r="40" spans="1:15">
      <c r="B40" s="50" t="s">
        <v>174</v>
      </c>
      <c r="C40" s="151">
        <f>כמות_ייצור_חשמל*20</f>
        <v>0</v>
      </c>
    </row>
    <row r="42" spans="1:15" ht="15" hidden="1" customHeight="1" outlineLevel="1">
      <c r="B42" s="37"/>
      <c r="C42" s="37"/>
      <c r="D42" s="138"/>
      <c r="E42" s="138"/>
    </row>
    <row r="43" spans="1:15" s="14" customFormat="1" ht="15" hidden="1" customHeight="1" outlineLevel="1">
      <c r="B43" s="37" t="s">
        <v>57</v>
      </c>
      <c r="C43" s="133"/>
      <c r="D43" s="138"/>
      <c r="E43" s="138"/>
    </row>
    <row r="44" spans="1:15" s="14" customFormat="1" ht="15" hidden="1" customHeight="1" outlineLevel="1">
      <c r="B44" s="37"/>
      <c r="C44" s="37"/>
      <c r="D44" s="37"/>
      <c r="E44" s="132"/>
    </row>
    <row r="45" spans="1:15" collapsed="1">
      <c r="A45" s="122" t="s">
        <v>157</v>
      </c>
      <c r="B45" s="50" t="s">
        <v>167</v>
      </c>
      <c r="C45" s="152"/>
    </row>
    <row r="46" spans="1:15">
      <c r="B46" s="50" t="s">
        <v>158</v>
      </c>
      <c r="C46" s="151">
        <f>C45*כמות_ייצור_חשמל</f>
        <v>0</v>
      </c>
    </row>
    <row r="48" spans="1:15" s="14" customFormat="1" ht="15" hidden="1" outlineLevel="1">
      <c r="B48" s="37" t="s">
        <v>57</v>
      </c>
      <c r="C48" s="133"/>
      <c r="D48" s="37"/>
      <c r="E48" s="132"/>
    </row>
    <row r="49" spans="1:304 16384:16384" s="16" customFormat="1" hidden="1" outlineLevel="1">
      <c r="A49" s="2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22"/>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row>
    <row r="50" spans="1:304 16384:16384" s="16" customFormat="1" ht="15.75" collapsed="1" thickBot="1">
      <c r="A50" s="22">
        <v>7.3</v>
      </c>
      <c r="B50" s="153" t="s">
        <v>154</v>
      </c>
      <c r="D50" s="14"/>
      <c r="E50" s="14"/>
      <c r="G50" s="14"/>
      <c r="I50" s="14"/>
      <c r="J50" s="14"/>
      <c r="K50" s="14"/>
      <c r="L50" s="14"/>
      <c r="M50" s="14"/>
      <c r="N50" s="14"/>
      <c r="O50" s="14"/>
      <c r="P50" s="17"/>
      <c r="Q50" s="14"/>
      <c r="R50" s="14"/>
      <c r="S50" s="14"/>
      <c r="T50" s="14"/>
      <c r="U50" s="14"/>
      <c r="V50" s="14"/>
      <c r="W50" s="14"/>
      <c r="X50" s="14"/>
      <c r="Y50" s="14"/>
      <c r="Z50" s="14"/>
      <c r="AA50" s="14"/>
      <c r="AB50" s="17"/>
      <c r="AC50" s="14"/>
      <c r="AD50" s="14"/>
      <c r="AE50" s="14"/>
      <c r="AF50" s="14"/>
      <c r="AG50" s="14"/>
      <c r="AH50" s="14"/>
      <c r="AI50" s="14"/>
      <c r="AJ50" s="14"/>
      <c r="AK50" s="14"/>
      <c r="AL50" s="14"/>
      <c r="AM50" s="14"/>
      <c r="AN50" s="17"/>
      <c r="AO50" s="14"/>
      <c r="AP50" s="14"/>
      <c r="AQ50" s="14"/>
      <c r="AR50" s="14"/>
      <c r="AS50" s="14"/>
      <c r="AT50" s="14"/>
      <c r="AU50" s="14"/>
      <c r="AV50" s="14"/>
      <c r="AW50" s="14"/>
      <c r="AX50" s="14"/>
      <c r="AY50" s="14"/>
      <c r="AZ50" s="17"/>
      <c r="BA50" s="14"/>
      <c r="BB50" s="14"/>
      <c r="BC50" s="14"/>
      <c r="BD50" s="14"/>
      <c r="BE50" s="14"/>
      <c r="BF50" s="14"/>
      <c r="BG50" s="14"/>
      <c r="BH50" s="14"/>
      <c r="BI50" s="14"/>
      <c r="BJ50" s="14"/>
      <c r="BK50" s="14"/>
      <c r="BL50" s="17"/>
      <c r="BM50" s="14"/>
      <c r="BN50" s="14"/>
      <c r="BO50" s="14"/>
      <c r="BP50" s="14"/>
      <c r="BQ50" s="14"/>
      <c r="BR50" s="14"/>
      <c r="BS50" s="14"/>
      <c r="BT50" s="14"/>
      <c r="BU50" s="14"/>
      <c r="BV50" s="14"/>
      <c r="BW50" s="14"/>
      <c r="BX50" s="17"/>
      <c r="BY50" s="14"/>
      <c r="BZ50" s="14"/>
      <c r="CA50" s="14"/>
      <c r="CB50" s="14"/>
      <c r="CC50" s="14"/>
      <c r="CD50" s="14"/>
      <c r="CE50" s="14"/>
      <c r="CF50" s="14"/>
      <c r="CG50" s="14"/>
      <c r="CH50" s="14"/>
      <c r="CI50" s="14"/>
      <c r="CJ50" s="17"/>
      <c r="CK50" s="14"/>
      <c r="CL50" s="14"/>
      <c r="CM50" s="14"/>
      <c r="CN50" s="14"/>
      <c r="CO50" s="14"/>
      <c r="CP50" s="14"/>
      <c r="CQ50" s="14"/>
      <c r="CR50" s="14"/>
      <c r="CS50" s="14"/>
      <c r="CT50" s="14"/>
      <c r="CU50" s="14"/>
      <c r="CV50" s="17"/>
      <c r="CW50" s="14"/>
      <c r="CX50" s="14"/>
      <c r="CY50" s="14"/>
      <c r="CZ50" s="14"/>
      <c r="DA50" s="14"/>
      <c r="DB50" s="14"/>
      <c r="DC50" s="14"/>
      <c r="DD50" s="14"/>
      <c r="DE50" s="14"/>
      <c r="DF50" s="14"/>
      <c r="DG50" s="14"/>
      <c r="DH50" s="17"/>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row>
    <row r="51" spans="1:304 16384:16384" s="14" customFormat="1" ht="57" customHeight="1" thickBot="1">
      <c r="A51" s="22"/>
      <c r="B51" s="45" t="s">
        <v>132</v>
      </c>
      <c r="C51" s="41" t="str">
        <f>IF(כמות_ייצור_חשמל=0,"תא זה יעודכן אוטומטית עם מילוי סעיף 7.2",כמות_ייצור_חשמל*tCO2e_KWhחשמל)</f>
        <v>תא זה יעודכן אוטומטית עם מילוי סעיף 7.2</v>
      </c>
      <c r="D51" s="45" t="s">
        <v>142</v>
      </c>
      <c r="E51" s="104" t="str">
        <f>IF(כמות_ייצור_חשמל=0,"תא זה יעודכן אוטומטית עם מילוי סעיף 7.2",כמות_ייצור_חשמל)</f>
        <v>תא זה יעודכן אוטומטית עם מילוי סעיף 7.2</v>
      </c>
    </row>
    <row r="52" spans="1:304 16384:16384" s="14" customFormat="1" ht="15" hidden="1" outlineLevel="1">
      <c r="A52" s="22"/>
      <c r="B52" s="46"/>
      <c r="C52" s="105"/>
      <c r="D52" s="47"/>
      <c r="E52" s="132"/>
    </row>
    <row r="53" spans="1:304 16384:16384" s="14" customFormat="1" ht="30" hidden="1" outlineLevel="1">
      <c r="A53" s="22"/>
      <c r="B53" s="37" t="s">
        <v>115</v>
      </c>
      <c r="C53" s="133"/>
      <c r="D53" s="42" t="s">
        <v>115</v>
      </c>
      <c r="E53" s="134"/>
    </row>
    <row r="54" spans="1:304 16384:16384" s="14" customFormat="1" ht="15" hidden="1" outlineLevel="1">
      <c r="A54" s="22"/>
      <c r="B54" s="37" t="s">
        <v>57</v>
      </c>
      <c r="C54" s="133"/>
      <c r="D54" s="37" t="s">
        <v>57</v>
      </c>
      <c r="E54" s="134"/>
    </row>
    <row r="55" spans="1:304 16384:16384" s="14" customFormat="1" ht="15.75" collapsed="1" thickBot="1">
      <c r="A55" s="22"/>
      <c r="B55" s="46"/>
      <c r="C55" s="131"/>
      <c r="D55" s="46"/>
      <c r="E55" s="130"/>
    </row>
    <row r="56" spans="1:304 16384:16384" s="14" customFormat="1" ht="62.25" customHeight="1" thickBot="1">
      <c r="A56" s="22"/>
      <c r="B56" s="45" t="s">
        <v>133</v>
      </c>
      <c r="C56" s="41" t="str">
        <f>IF(כמות_ייצור_חשמל=0,"תא זה יעודכן אוטומטית עם מילוי סעיף 7.2",כמות_ייצור_חשמל*tCO2e_KWhחשמל*20)</f>
        <v>תא זה יעודכן אוטומטית עם מילוי סעיף 7.2</v>
      </c>
      <c r="D56" s="135" t="s">
        <v>116</v>
      </c>
      <c r="E56" s="41" t="str">
        <f>IF(כמות_ייצור_חשמל=0,"תא זה יעודכן אוטומטית עם מילוי סעיף 7.2",כמות_ייצור_חשמל*20)</f>
        <v>תא זה יעודכן אוטומטית עם מילוי סעיף 7.2</v>
      </c>
    </row>
    <row r="57" spans="1:304 16384:16384" s="14" customFormat="1" ht="15" hidden="1" outlineLevel="1">
      <c r="A57" s="22"/>
      <c r="B57" s="46"/>
      <c r="C57" s="105"/>
      <c r="D57" s="47"/>
      <c r="E57" s="132"/>
    </row>
    <row r="58" spans="1:304 16384:16384" s="14" customFormat="1" ht="30" hidden="1" outlineLevel="1">
      <c r="A58" s="22"/>
      <c r="B58" s="37" t="s">
        <v>115</v>
      </c>
      <c r="C58" s="133"/>
      <c r="D58" s="42" t="s">
        <v>115</v>
      </c>
      <c r="E58" s="134"/>
    </row>
    <row r="59" spans="1:304 16384:16384" s="14" customFormat="1" ht="15" hidden="1" outlineLevel="1">
      <c r="A59" s="22"/>
      <c r="B59" s="37" t="s">
        <v>57</v>
      </c>
      <c r="C59" s="133"/>
      <c r="D59" s="37" t="s">
        <v>57</v>
      </c>
      <c r="E59" s="134"/>
    </row>
    <row r="60" spans="1:304 16384:16384" s="14" customFormat="1" ht="15" hidden="1" outlineLevel="1">
      <c r="A60" s="22"/>
      <c r="B60" s="37"/>
      <c r="C60" s="22"/>
      <c r="D60" s="37"/>
      <c r="E60" s="22"/>
      <c r="XFD60" s="37"/>
    </row>
    <row r="61" spans="1:304 16384:16384" ht="30.75" collapsed="1" thickBot="1">
      <c r="B61" s="154" t="s">
        <v>160</v>
      </c>
      <c r="C61" s="155" t="s">
        <v>162</v>
      </c>
      <c r="D61" s="155" t="s">
        <v>164</v>
      </c>
      <c r="E61" s="156" t="s">
        <v>163</v>
      </c>
      <c r="G61" s="157"/>
    </row>
    <row r="62" spans="1:304 16384:16384" ht="15" thickBot="1">
      <c r="C62" s="158" t="str">
        <f>IF(AND(D38&gt;0,'פרטים כלליים, עלויות ותוצאות'!D71&gt;0),IRR(' קבועים'!#REF!),"0.0%")</f>
        <v>0.0%</v>
      </c>
      <c r="D62" s="159">
        <f>IF(OR(D38=0,C46=0),0,IF('פרטים כלליים, עלויות ותוצאות'!D71&gt;0,C46/'פרטים כלליים, עלויות ותוצאות'!D71,IF('פרטים כלליים, עלויות ותוצאות'!#REF!&gt;0,C46/'פרטים כלליים, עלויות ותוצאות'!#REF!,0)))</f>
        <v>0</v>
      </c>
      <c r="E62" s="160">
        <f>IF(C46&gt;0,NPV(7,' קבועים'!#REF!,' קבועים'!#REF!),0)</f>
        <v>0</v>
      </c>
    </row>
    <row r="64" spans="1:304 16384:16384" s="14" customFormat="1" ht="15" hidden="1" outlineLevel="1">
      <c r="B64" s="37" t="s">
        <v>57</v>
      </c>
      <c r="C64" s="133"/>
      <c r="D64" s="37"/>
      <c r="E64" s="132"/>
    </row>
    <row r="65" spans="1:301" s="16" customFormat="1" hidden="1" outlineLevel="1">
      <c r="A65" s="2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22"/>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row>
    <row r="66" spans="1:301" s="14" customFormat="1" ht="18" collapsed="1">
      <c r="A66" s="13"/>
      <c r="B66" s="26" t="s">
        <v>178</v>
      </c>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c r="KC66" s="12"/>
      <c r="KD66" s="12"/>
      <c r="KE66" s="12"/>
      <c r="KF66" s="12"/>
      <c r="KG66" s="12"/>
      <c r="KH66" s="12"/>
      <c r="KI66" s="12"/>
      <c r="KJ66" s="12"/>
      <c r="KK66" s="12"/>
      <c r="KL66" s="12"/>
      <c r="KM66" s="12"/>
      <c r="KN66" s="12"/>
      <c r="KO66" s="12"/>
    </row>
    <row r="67" spans="1:301" s="14" customFormat="1">
      <c r="A67" s="22"/>
    </row>
    <row r="68" spans="1:301" s="14" customFormat="1" ht="15">
      <c r="A68" s="22"/>
      <c r="B68" s="17" t="s">
        <v>28</v>
      </c>
    </row>
    <row r="69" spans="1:301" s="14" customFormat="1">
      <c r="A69" s="22"/>
      <c r="B69" s="14" t="s">
        <v>155</v>
      </c>
    </row>
    <row r="70" spans="1:301" s="14" customFormat="1">
      <c r="A70" s="22"/>
    </row>
    <row r="71" spans="1:301" s="14" customFormat="1" ht="239.25" customHeight="1">
      <c r="A71" s="22">
        <v>7.4</v>
      </c>
      <c r="B71" s="29" t="s">
        <v>1994</v>
      </c>
      <c r="C71" s="526"/>
      <c r="D71" s="526"/>
      <c r="E71" s="525" t="s">
        <v>1998</v>
      </c>
      <c r="F71" s="525"/>
      <c r="G71" s="525"/>
    </row>
    <row r="72" spans="1:301" s="14" customFormat="1">
      <c r="A72" s="22"/>
    </row>
    <row r="73" spans="1:301" s="14" customFormat="1" ht="15" hidden="1" outlineLevel="1">
      <c r="A73" s="22"/>
      <c r="B73" s="31" t="s">
        <v>56</v>
      </c>
      <c r="C73" s="31" t="s">
        <v>58</v>
      </c>
      <c r="D73" s="31" t="s">
        <v>59</v>
      </c>
      <c r="E73" s="48" t="s">
        <v>57</v>
      </c>
      <c r="BN73" s="22"/>
    </row>
    <row r="74" spans="1:301" s="14" customFormat="1" hidden="1" outlineLevel="1">
      <c r="A74" s="22"/>
      <c r="B74" s="516"/>
      <c r="C74" s="527"/>
      <c r="D74" s="516"/>
      <c r="E74" s="516"/>
      <c r="BN74" s="22"/>
    </row>
    <row r="75" spans="1:301" s="14" customFormat="1" hidden="1" outlineLevel="1">
      <c r="A75" s="22"/>
      <c r="B75" s="516"/>
      <c r="C75" s="527"/>
      <c r="D75" s="516"/>
      <c r="E75" s="516"/>
      <c r="BN75" s="22"/>
    </row>
    <row r="76" spans="1:301" s="14" customFormat="1" hidden="1" outlineLevel="1">
      <c r="A76" s="22"/>
      <c r="B76" s="516"/>
      <c r="C76" s="527"/>
      <c r="D76" s="516"/>
      <c r="E76" s="516"/>
      <c r="BN76" s="22"/>
    </row>
    <row r="77" spans="1:301" s="14" customFormat="1" hidden="1" outlineLevel="1">
      <c r="A77" s="22"/>
      <c r="B77" s="516"/>
      <c r="C77" s="527"/>
      <c r="D77" s="516"/>
      <c r="E77" s="516"/>
      <c r="BN77" s="22"/>
    </row>
    <row r="78" spans="1:301" s="14" customFormat="1" hidden="1" outlineLevel="1">
      <c r="A78" s="22"/>
      <c r="B78" s="50"/>
      <c r="D78" s="50"/>
      <c r="E78" s="50"/>
      <c r="BN78" s="22"/>
    </row>
    <row r="79" spans="1:301" s="14" customFormat="1" ht="15" collapsed="1">
      <c r="A79" s="22">
        <v>7.5</v>
      </c>
      <c r="B79" s="17" t="s">
        <v>7</v>
      </c>
    </row>
    <row r="80" spans="1:301" s="14" customFormat="1">
      <c r="A80" s="22"/>
    </row>
    <row r="81" spans="1:191" s="14" customFormat="1">
      <c r="A81" s="22"/>
      <c r="B81" s="30" t="s">
        <v>26</v>
      </c>
      <c r="C81" s="30" t="s">
        <v>6</v>
      </c>
      <c r="D81" s="30" t="s">
        <v>8</v>
      </c>
      <c r="E81" s="30" t="s">
        <v>23</v>
      </c>
    </row>
    <row r="82" spans="1:191" s="14" customFormat="1">
      <c r="A82" s="22"/>
      <c r="B82" s="49" t="s">
        <v>113</v>
      </c>
      <c r="C82" s="39"/>
      <c r="D82" s="39"/>
      <c r="E82" s="39"/>
    </row>
    <row r="83" spans="1:191" s="14" customFormat="1">
      <c r="A83" s="22"/>
      <c r="B83" s="43" t="s">
        <v>22</v>
      </c>
    </row>
    <row r="84" spans="1:191" s="14" customFormat="1" ht="15" hidden="1" customHeight="1" outlineLevel="1"/>
    <row r="85" spans="1:191" s="14" customFormat="1" ht="15" hidden="1" customHeight="1" outlineLevel="1">
      <c r="B85" s="31" t="s">
        <v>56</v>
      </c>
      <c r="C85" s="31" t="s">
        <v>58</v>
      </c>
      <c r="D85" s="31" t="s">
        <v>59</v>
      </c>
      <c r="E85" s="48" t="s">
        <v>57</v>
      </c>
      <c r="BN85" s="22"/>
    </row>
    <row r="86" spans="1:191" s="14" customFormat="1" ht="15" hidden="1" customHeight="1" outlineLevel="1">
      <c r="B86" s="516"/>
      <c r="C86" s="527"/>
      <c r="D86" s="516"/>
      <c r="E86" s="516"/>
      <c r="BN86" s="22"/>
    </row>
    <row r="87" spans="1:191" s="14" customFormat="1" ht="15" hidden="1" customHeight="1" outlineLevel="1">
      <c r="B87" s="516"/>
      <c r="C87" s="527"/>
      <c r="D87" s="516"/>
      <c r="E87" s="516"/>
      <c r="BN87" s="22"/>
    </row>
    <row r="88" spans="1:191" s="14" customFormat="1" ht="15" hidden="1" customHeight="1" outlineLevel="1">
      <c r="B88" s="516"/>
      <c r="C88" s="527"/>
      <c r="D88" s="516"/>
      <c r="E88" s="516"/>
      <c r="BN88" s="22"/>
    </row>
    <row r="89" spans="1:191" s="14" customFormat="1" ht="15" hidden="1" customHeight="1" outlineLevel="1">
      <c r="B89" s="516"/>
      <c r="C89" s="527"/>
      <c r="D89" s="516"/>
      <c r="E89" s="516"/>
      <c r="BN89" s="22"/>
    </row>
    <row r="90" spans="1:191" s="14" customFormat="1" ht="15" hidden="1" customHeight="1" outlineLevel="1">
      <c r="B90" s="50"/>
      <c r="D90" s="50"/>
      <c r="E90" s="50"/>
      <c r="BN90" s="22"/>
    </row>
    <row r="91" spans="1:191" s="14" customFormat="1" ht="15" hidden="1" customHeight="1" outlineLevel="1">
      <c r="B91" s="17" t="s">
        <v>61</v>
      </c>
      <c r="BN91" s="22"/>
    </row>
    <row r="92" spans="1:191" s="14" customFormat="1" ht="15" hidden="1" customHeight="1" outlineLevel="1">
      <c r="B92" s="8"/>
      <c r="BN92" s="22"/>
    </row>
    <row r="93" spans="1:191" s="51" customFormat="1" ht="15" collapsed="1" thickBot="1">
      <c r="BN93" s="52"/>
    </row>
    <row r="94" spans="1:191" s="8" customFormat="1" ht="83.25" customHeight="1">
      <c r="A94" s="524" t="s">
        <v>1999</v>
      </c>
      <c r="B94" s="524"/>
      <c r="C94" s="524"/>
      <c r="D94" s="524"/>
      <c r="BM94" s="20"/>
    </row>
    <row r="95" spans="1:191" s="16" customFormat="1" ht="48" customHeight="1">
      <c r="A95" s="22"/>
      <c r="B95" s="525" t="s">
        <v>146</v>
      </c>
      <c r="C95" s="52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22"/>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row>
    <row r="96" spans="1:191" s="16" customFormat="1" ht="28.5">
      <c r="A96" s="22">
        <v>7.6</v>
      </c>
      <c r="B96" s="38" t="s">
        <v>117</v>
      </c>
      <c r="C96" s="53"/>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22"/>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row>
    <row r="97" spans="1:90" s="14" customFormat="1">
      <c r="A97" s="22"/>
      <c r="BJ97" s="22"/>
    </row>
    <row r="98" spans="1:90" s="14" customFormat="1" ht="18">
      <c r="A98" s="126"/>
      <c r="B98" s="55" t="s">
        <v>179</v>
      </c>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row>
    <row r="99" spans="1:90" s="14" customFormat="1">
      <c r="A99" s="22"/>
      <c r="BN99" s="22"/>
    </row>
    <row r="100" spans="1:90" s="14" customFormat="1" ht="15">
      <c r="A100" s="65" t="s">
        <v>150</v>
      </c>
      <c r="B100" s="57" t="s">
        <v>78</v>
      </c>
      <c r="C100" s="2"/>
      <c r="D100" s="2"/>
      <c r="E100" s="56"/>
      <c r="F100" s="56"/>
      <c r="G100" s="56"/>
      <c r="H100" s="56"/>
      <c r="I100" s="58"/>
      <c r="J100" s="2"/>
      <c r="K100" s="2"/>
      <c r="L100" s="2"/>
      <c r="M100" s="2"/>
      <c r="N100" s="2"/>
      <c r="O100" s="2"/>
      <c r="P100" s="59"/>
      <c r="Q100" s="2"/>
      <c r="R100" s="2"/>
      <c r="S100" s="2"/>
      <c r="T100" s="2"/>
      <c r="U100" s="2"/>
      <c r="V100" s="2"/>
      <c r="W100" s="59"/>
      <c r="X100" s="2"/>
      <c r="Y100" s="2"/>
      <c r="Z100" s="2"/>
      <c r="AA100" s="2"/>
      <c r="AB100" s="2"/>
      <c r="AC100" s="2"/>
      <c r="AD100" s="59"/>
      <c r="AE100" s="2"/>
      <c r="AF100" s="2"/>
      <c r="AG100" s="2"/>
      <c r="AH100" s="2"/>
      <c r="AI100" s="2"/>
      <c r="AJ100" s="2"/>
      <c r="AK100" s="59"/>
      <c r="AL100" s="2"/>
      <c r="AM100" s="2"/>
      <c r="AN100" s="2"/>
      <c r="AO100" s="2"/>
      <c r="AP100" s="2"/>
      <c r="AQ100" s="2"/>
      <c r="AR100" s="59"/>
      <c r="AS100" s="2"/>
      <c r="AT100" s="2"/>
      <c r="AU100" s="2"/>
      <c r="AV100" s="2"/>
      <c r="AW100" s="2"/>
      <c r="AX100" s="2"/>
      <c r="AY100" s="59"/>
      <c r="AZ100" s="2"/>
      <c r="BA100" s="2"/>
      <c r="BB100" s="2"/>
      <c r="BC100" s="2"/>
      <c r="BD100" s="2"/>
      <c r="BE100" s="2"/>
      <c r="BF100" s="59"/>
      <c r="BG100" s="2"/>
      <c r="BH100" s="2"/>
      <c r="BI100" s="2"/>
      <c r="BJ100" s="2"/>
      <c r="BK100" s="2"/>
      <c r="BL100" s="2"/>
      <c r="BM100" s="59"/>
      <c r="BN100" s="2"/>
      <c r="BO100" s="2"/>
      <c r="BP100" s="2"/>
      <c r="BQ100" s="2"/>
      <c r="BR100" s="2"/>
      <c r="BS100" s="2"/>
      <c r="BT100" s="2"/>
      <c r="BU100" s="2"/>
      <c r="BV100" s="2"/>
      <c r="BW100" s="2"/>
      <c r="BX100" s="2"/>
      <c r="BY100" s="2"/>
      <c r="BZ100" s="2"/>
      <c r="CA100" s="2"/>
      <c r="CB100" s="2"/>
      <c r="CC100" s="2"/>
    </row>
    <row r="101" spans="1:90" s="14" customFormat="1">
      <c r="A101" s="65"/>
      <c r="B101" s="2"/>
      <c r="C101" s="2"/>
      <c r="D101" s="2"/>
      <c r="E101" s="56"/>
      <c r="F101" s="56"/>
      <c r="G101" s="56"/>
      <c r="H101" s="56"/>
      <c r="I101" s="58"/>
      <c r="J101" s="2"/>
      <c r="K101" s="2"/>
      <c r="L101" s="2"/>
      <c r="M101" s="2"/>
      <c r="N101" s="2"/>
      <c r="O101" s="2"/>
      <c r="P101" s="59"/>
      <c r="Q101" s="2"/>
      <c r="R101" s="2"/>
      <c r="S101" s="2"/>
      <c r="T101" s="2"/>
      <c r="U101" s="2"/>
      <c r="V101" s="2"/>
      <c r="W101" s="59"/>
      <c r="X101" s="2"/>
      <c r="Y101" s="2"/>
      <c r="Z101" s="2"/>
      <c r="AA101" s="2"/>
      <c r="AB101" s="2"/>
      <c r="AC101" s="2"/>
      <c r="AD101" s="59"/>
      <c r="AE101" s="2"/>
      <c r="AF101" s="2"/>
      <c r="AG101" s="2"/>
      <c r="AH101" s="2"/>
      <c r="AI101" s="2"/>
      <c r="AJ101" s="2"/>
      <c r="AK101" s="59"/>
      <c r="AL101" s="2"/>
      <c r="AM101" s="2"/>
      <c r="AN101" s="2"/>
      <c r="AO101" s="2"/>
      <c r="AP101" s="2"/>
      <c r="AQ101" s="2"/>
      <c r="AR101" s="59"/>
      <c r="AS101" s="2"/>
      <c r="AT101" s="2"/>
      <c r="AU101" s="2"/>
      <c r="AV101" s="2"/>
      <c r="AW101" s="2"/>
      <c r="AX101" s="2"/>
      <c r="AY101" s="59"/>
      <c r="AZ101" s="2"/>
      <c r="BA101" s="2"/>
      <c r="BB101" s="2"/>
      <c r="BC101" s="2"/>
      <c r="BD101" s="2"/>
      <c r="BE101" s="2"/>
      <c r="BF101" s="59"/>
      <c r="BG101" s="2"/>
      <c r="BH101" s="2"/>
      <c r="BI101" s="2"/>
      <c r="BJ101" s="2"/>
      <c r="BK101" s="2"/>
      <c r="BL101" s="2"/>
      <c r="BM101" s="59"/>
      <c r="BN101" s="2"/>
      <c r="BO101" s="2"/>
      <c r="BP101" s="2"/>
      <c r="BQ101" s="2"/>
      <c r="BR101" s="2"/>
      <c r="BS101" s="2"/>
      <c r="BT101" s="2"/>
      <c r="BU101" s="2"/>
      <c r="BV101" s="2"/>
      <c r="BW101" s="2"/>
      <c r="BX101" s="2"/>
      <c r="BY101" s="2"/>
      <c r="BZ101" s="2"/>
      <c r="CA101" s="2"/>
      <c r="CB101" s="2"/>
      <c r="CC101" s="2"/>
    </row>
    <row r="102" spans="1:90" s="14" customFormat="1" ht="28.5">
      <c r="A102" s="65"/>
      <c r="B102" s="60" t="s">
        <v>79</v>
      </c>
      <c r="C102" s="53"/>
      <c r="D102" s="60" t="s">
        <v>80</v>
      </c>
      <c r="E102" s="53"/>
      <c r="F102" s="56"/>
      <c r="G102" s="56"/>
      <c r="H102" s="56"/>
      <c r="I102" s="56"/>
      <c r="J102" s="5"/>
      <c r="K102" s="2"/>
      <c r="L102" s="62"/>
      <c r="M102" s="5"/>
      <c r="N102" s="2"/>
      <c r="O102" s="5"/>
      <c r="P102" s="2"/>
      <c r="Q102" s="5"/>
      <c r="R102" s="2"/>
      <c r="S102" s="62"/>
      <c r="T102" s="5"/>
      <c r="U102" s="2"/>
      <c r="V102" s="5"/>
      <c r="W102" s="2"/>
      <c r="X102" s="5"/>
      <c r="Y102" s="2"/>
      <c r="Z102" s="62"/>
      <c r="AA102" s="5"/>
      <c r="AB102" s="2"/>
      <c r="AC102" s="5"/>
      <c r="AD102" s="2"/>
      <c r="AE102" s="5"/>
      <c r="AF102" s="2"/>
      <c r="AG102" s="62"/>
      <c r="AH102" s="5"/>
      <c r="AI102" s="2"/>
      <c r="AJ102" s="5"/>
      <c r="AK102" s="2"/>
      <c r="AL102" s="5"/>
      <c r="AM102" s="2"/>
      <c r="AN102" s="62"/>
      <c r="AO102" s="5"/>
      <c r="AP102" s="5"/>
      <c r="AQ102" s="5"/>
      <c r="AR102" s="2"/>
      <c r="AS102" s="5"/>
      <c r="AT102" s="2"/>
      <c r="AU102" s="62"/>
      <c r="AV102" s="5"/>
      <c r="AW102" s="5"/>
      <c r="AX102" s="5"/>
      <c r="AY102" s="2"/>
      <c r="AZ102" s="5"/>
      <c r="BA102" s="2"/>
      <c r="BB102" s="62"/>
      <c r="BC102" s="5"/>
      <c r="BD102" s="5"/>
      <c r="BE102" s="5"/>
      <c r="BF102" s="2"/>
      <c r="BG102" s="5"/>
      <c r="BH102" s="2"/>
      <c r="BI102" s="62"/>
      <c r="BJ102" s="5"/>
      <c r="BK102" s="5"/>
      <c r="BL102" s="5"/>
      <c r="BM102" s="2"/>
      <c r="BN102" s="5"/>
      <c r="BO102" s="2"/>
      <c r="BP102" s="62"/>
      <c r="BQ102" s="5"/>
      <c r="BR102" s="5"/>
      <c r="BS102" s="5"/>
      <c r="BT102" s="2"/>
      <c r="BU102" s="2"/>
      <c r="BV102" s="2"/>
      <c r="BW102" s="2"/>
      <c r="BX102" s="2"/>
      <c r="BY102" s="2"/>
      <c r="BZ102" s="2"/>
      <c r="CA102" s="2"/>
      <c r="CB102" s="2"/>
      <c r="CC102" s="2"/>
    </row>
    <row r="103" spans="1:90" s="14" customFormat="1">
      <c r="A103" s="65"/>
      <c r="B103" s="58"/>
      <c r="C103" s="2"/>
      <c r="D103" s="2"/>
      <c r="E103" s="2"/>
      <c r="F103" s="56"/>
      <c r="G103" s="56"/>
      <c r="H103" s="56"/>
      <c r="I103" s="5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6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row>
    <row r="104" spans="1:90" s="14" customFormat="1">
      <c r="A104" s="65"/>
      <c r="B104" s="63" t="s">
        <v>81</v>
      </c>
      <c r="C104" s="64"/>
      <c r="D104" s="2"/>
      <c r="E104" s="2"/>
      <c r="F104" s="56"/>
      <c r="G104" s="56"/>
      <c r="H104" s="56"/>
      <c r="I104" s="56"/>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6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row>
    <row r="105" spans="1:90" s="14" customFormat="1">
      <c r="A105" s="65"/>
      <c r="B105" s="58"/>
      <c r="C105" s="2"/>
      <c r="D105" s="2"/>
      <c r="E105" s="2"/>
      <c r="F105" s="56"/>
      <c r="G105" s="56"/>
      <c r="H105" s="56"/>
      <c r="I105" s="5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6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row>
    <row r="106" spans="1:90" s="14" customFormat="1" ht="15">
      <c r="A106" s="65" t="s">
        <v>151</v>
      </c>
      <c r="B106" s="57" t="s">
        <v>90</v>
      </c>
      <c r="C106" s="2"/>
      <c r="D106" s="2"/>
      <c r="E106" s="56"/>
      <c r="F106" s="56"/>
      <c r="G106" s="5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6"/>
      <c r="BJ106" s="66"/>
      <c r="BK106" s="6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row>
    <row r="107" spans="1:90" s="14" customFormat="1">
      <c r="A107" s="65"/>
      <c r="B107" s="67"/>
      <c r="C107" s="2"/>
      <c r="D107" s="2"/>
      <c r="E107" s="56"/>
      <c r="F107" s="56"/>
      <c r="G107" s="5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66"/>
      <c r="AW107" s="66"/>
      <c r="AX107" s="66"/>
      <c r="AY107" s="66"/>
      <c r="AZ107" s="66"/>
      <c r="BA107" s="66"/>
      <c r="BB107" s="66"/>
      <c r="BC107" s="66"/>
      <c r="BD107" s="66"/>
      <c r="BE107" s="66"/>
      <c r="BF107" s="66"/>
      <c r="BG107" s="66"/>
      <c r="BH107" s="66"/>
      <c r="BI107" s="66"/>
      <c r="BJ107" s="66"/>
      <c r="BK107" s="6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row>
    <row r="108" spans="1:90" s="14" customFormat="1" ht="42.75">
      <c r="A108" s="65"/>
      <c r="B108" s="60" t="s">
        <v>91</v>
      </c>
      <c r="C108" s="53"/>
      <c r="D108" s="60" t="s">
        <v>80</v>
      </c>
      <c r="E108" s="53"/>
      <c r="F108" s="56"/>
      <c r="G108" s="5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66"/>
      <c r="BG108" s="66"/>
      <c r="BH108" s="66"/>
      <c r="BI108" s="66"/>
      <c r="BJ108" s="66"/>
      <c r="BK108" s="6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row>
    <row r="109" spans="1:90" s="14" customFormat="1">
      <c r="A109" s="65"/>
      <c r="B109" s="58"/>
      <c r="C109" s="2"/>
      <c r="D109" s="2"/>
      <c r="E109" s="2"/>
      <c r="F109" s="56"/>
      <c r="G109" s="5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row>
    <row r="110" spans="1:90" s="14" customFormat="1">
      <c r="A110" s="65"/>
      <c r="B110" s="68" t="s">
        <v>81</v>
      </c>
      <c r="C110" s="64"/>
      <c r="D110" s="2"/>
      <c r="E110" s="2"/>
      <c r="F110" s="56"/>
      <c r="G110" s="5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row>
    <row r="111" spans="1:90" s="14" customFormat="1">
      <c r="A111" s="62"/>
      <c r="B111" s="56"/>
      <c r="C111" s="56"/>
      <c r="D111" s="56"/>
      <c r="E111" s="56"/>
      <c r="F111" s="2"/>
      <c r="G111" s="5"/>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c r="AZ111" s="66"/>
      <c r="BA111" s="66"/>
      <c r="BB111" s="66"/>
      <c r="BC111" s="66"/>
      <c r="BD111" s="66"/>
      <c r="BE111" s="66"/>
      <c r="BF111" s="66"/>
      <c r="BG111" s="66"/>
      <c r="BH111" s="66"/>
      <c r="BI111" s="66"/>
      <c r="BJ111" s="66"/>
      <c r="BK111" s="66"/>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row>
    <row r="112" spans="1:90" s="14" customFormat="1" ht="15">
      <c r="A112" s="65" t="s">
        <v>152</v>
      </c>
      <c r="B112" s="69" t="s">
        <v>82</v>
      </c>
      <c r="C112" s="70" t="s">
        <v>83</v>
      </c>
      <c r="D112" s="2" t="s">
        <v>84</v>
      </c>
      <c r="E112" s="2" t="s">
        <v>85</v>
      </c>
      <c r="F112" s="56"/>
      <c r="G112" s="56"/>
      <c r="H112" s="56"/>
      <c r="I112" s="56"/>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6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row>
    <row r="113" spans="1:156" s="14" customFormat="1" ht="28.5">
      <c r="A113" s="65"/>
      <c r="B113" s="4" t="s">
        <v>86</v>
      </c>
      <c r="C113" s="136" t="str">
        <f>IF(D123=0,"תא זה יתעדכן עם מילוי תקופת הדיווח",DATE(D123,E123,F123))</f>
        <v>תא זה יתעדכן עם מילוי תקופת הדיווח</v>
      </c>
      <c r="D113" s="136" t="str">
        <f>IF(D124=0,"תא זה יתעדכן עם מילוי תקופת הדיווח",DATE(D124,E124,F124))</f>
        <v>תא זה יתעדכן עם מילוי תקופת הדיווח</v>
      </c>
      <c r="E113" s="125" t="str">
        <f>IF(D150&gt;0,D150,"תא זה יתעדכן עם מילוי נתוני תקופת הדיווח")</f>
        <v>תא זה יתעדכן עם מילוי נתוני תקופת הדיווח</v>
      </c>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65"/>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row>
    <row r="114" spans="1:156" s="14" customFormat="1" ht="28.5">
      <c r="A114" s="65"/>
      <c r="B114" s="4" t="s">
        <v>87</v>
      </c>
      <c r="C114" s="136" t="str">
        <f>IF(D163=0,"תא זה יתעדכן עם מילוי תקופת הדיווח",DATE(D163,E163,F163))</f>
        <v>תא זה יתעדכן עם מילוי תקופת הדיווח</v>
      </c>
      <c r="D114" s="136" t="str">
        <f>IF(D165=0,"תא זה יתעדכן עם מילוי תקופת הדיווח",DATE(D165,E165,F165))</f>
        <v>תא זה יתעדכן עם מילוי תקופת הדיווח</v>
      </c>
      <c r="E114" s="125" t="str">
        <f>IF(D184&gt;0,D184,"תא זה יתעדכן עם מילוי נתוני תקופת הדיווח")</f>
        <v>תא זה יתעדכן עם מילוי נתוני תקופת הדיווח</v>
      </c>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65"/>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row>
    <row r="115" spans="1:156" s="14" customFormat="1" ht="33" customHeight="1">
      <c r="A115" s="65"/>
      <c r="B115" s="4" t="s">
        <v>88</v>
      </c>
      <c r="C115" s="136" t="str">
        <f>IF(D196=0,"תא זה יתעדכן עם מילוי תקופת הדיווח",DATE(D196,E196,F196))</f>
        <v>תא זה יתעדכן עם מילוי תקופת הדיווח</v>
      </c>
      <c r="D115" s="136" t="str">
        <f>IF(D197=0,"תא זה יתעדכן עם מילוי תקופת הדיווח",DATE(D197,E197,F197))</f>
        <v>תא זה יתעדכן עם מילוי תקופת הדיווח</v>
      </c>
      <c r="E115" s="125" t="str">
        <f>IF(D216&gt;0,D216,"תא זה יתעדכן עם מילוי נתוני תקופת הדיווח")</f>
        <v>תא זה יתעדכן עם מילוי נתוני תקופת הדיווח</v>
      </c>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65"/>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row>
    <row r="116" spans="1:156" s="14" customFormat="1">
      <c r="A116" s="65"/>
      <c r="B116" s="71"/>
      <c r="C116" s="70"/>
      <c r="D116" s="70" t="s">
        <v>89</v>
      </c>
      <c r="E116" s="125">
        <f>SUM(E113:E115)</f>
        <v>0</v>
      </c>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65"/>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row>
    <row r="117" spans="1:156" s="14" customFormat="1">
      <c r="A117" s="62"/>
      <c r="B117" s="2"/>
      <c r="C117" s="2"/>
      <c r="D117" s="5"/>
      <c r="E117" s="2"/>
      <c r="F117" s="2"/>
      <c r="G117" s="2"/>
      <c r="H117" s="5"/>
      <c r="I117" s="2"/>
      <c r="J117" s="2"/>
      <c r="K117" s="5"/>
      <c r="L117" s="2"/>
      <c r="M117" s="2"/>
      <c r="N117" s="2"/>
      <c r="O117" s="5"/>
      <c r="P117" s="2"/>
      <c r="Q117" s="2"/>
      <c r="R117" s="5"/>
      <c r="S117" s="2"/>
      <c r="T117" s="2"/>
      <c r="U117" s="2"/>
      <c r="V117" s="5"/>
      <c r="W117" s="2"/>
      <c r="X117" s="2"/>
      <c r="Y117" s="5"/>
      <c r="Z117" s="2"/>
      <c r="AA117" s="2"/>
      <c r="AB117" s="2"/>
      <c r="AC117" s="5"/>
      <c r="AD117" s="2"/>
      <c r="AE117" s="2"/>
      <c r="AF117" s="5"/>
      <c r="AG117" s="2"/>
      <c r="AH117" s="2"/>
      <c r="AI117" s="2"/>
      <c r="AJ117" s="5"/>
      <c r="AK117" s="2"/>
      <c r="AL117" s="2"/>
      <c r="AM117" s="5"/>
      <c r="AN117" s="2"/>
      <c r="AO117" s="2"/>
      <c r="AP117" s="2"/>
      <c r="AQ117" s="5"/>
      <c r="AR117" s="2"/>
      <c r="AS117" s="2"/>
      <c r="AT117" s="5"/>
      <c r="AU117" s="2"/>
      <c r="AV117" s="2"/>
      <c r="AW117" s="2"/>
      <c r="AX117" s="5"/>
      <c r="AY117" s="2"/>
      <c r="AZ117" s="2"/>
      <c r="BA117" s="5"/>
      <c r="BB117" s="2"/>
      <c r="BC117" s="2"/>
      <c r="BD117" s="2"/>
      <c r="BE117" s="5"/>
      <c r="BF117" s="2"/>
      <c r="BG117" s="2"/>
      <c r="BH117" s="5"/>
      <c r="BI117" s="2"/>
      <c r="BJ117" s="2"/>
      <c r="BK117" s="2"/>
      <c r="BL117" s="5"/>
      <c r="BM117" s="2"/>
      <c r="BN117" s="2"/>
      <c r="BO117" s="5"/>
      <c r="BP117" s="2"/>
      <c r="BQ117" s="2"/>
      <c r="BR117" s="2"/>
      <c r="BS117" s="5"/>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row>
    <row r="118" spans="1:156" s="14" customFormat="1" ht="18">
      <c r="A118" s="127"/>
      <c r="B118" s="73" t="s">
        <v>180</v>
      </c>
      <c r="C118" s="72"/>
      <c r="D118" s="72"/>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2"/>
      <c r="BA118" s="72"/>
      <c r="BB118" s="72"/>
      <c r="BC118" s="72"/>
      <c r="BD118" s="72"/>
      <c r="BE118" s="72"/>
      <c r="BF118" s="72"/>
      <c r="BG118" s="72"/>
      <c r="BH118" s="72"/>
      <c r="BI118" s="72"/>
      <c r="BJ118" s="72"/>
      <c r="BK118" s="72"/>
      <c r="BL118" s="72"/>
      <c r="BM118" s="72"/>
      <c r="BN118" s="72"/>
      <c r="BO118" s="72"/>
      <c r="BP118" s="72"/>
      <c r="BQ118" s="72"/>
      <c r="BR118" s="72"/>
      <c r="BS118" s="72"/>
      <c r="BT118" s="72"/>
      <c r="BU118" s="72"/>
      <c r="BV118" s="72"/>
      <c r="BW118" s="72"/>
      <c r="BX118" s="72"/>
      <c r="BY118" s="72"/>
      <c r="BZ118" s="72"/>
      <c r="CA118" s="72"/>
      <c r="CB118" s="72"/>
      <c r="CC118" s="72"/>
      <c r="CD118" s="72"/>
      <c r="CE118" s="72"/>
      <c r="CF118" s="72"/>
      <c r="CG118" s="72"/>
      <c r="CH118" s="72"/>
      <c r="CI118" s="72"/>
      <c r="CJ118" s="72"/>
      <c r="CK118" s="72"/>
      <c r="CL118" s="72"/>
    </row>
    <row r="119" spans="1:156" s="14" customFormat="1">
      <c r="A119" s="65"/>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row>
    <row r="120" spans="1:156" s="93" customFormat="1" ht="27.75">
      <c r="A120" s="161">
        <v>7.7</v>
      </c>
      <c r="B120" s="74" t="s">
        <v>92</v>
      </c>
      <c r="C120" s="89"/>
      <c r="D120" s="90"/>
      <c r="E120" s="91"/>
      <c r="F120" s="89"/>
      <c r="G120" s="89"/>
      <c r="H120" s="89"/>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c r="AO120" s="92"/>
      <c r="AP120" s="92"/>
      <c r="AQ120" s="92"/>
      <c r="AR120" s="92"/>
      <c r="AS120" s="92"/>
      <c r="AT120" s="92"/>
      <c r="AU120" s="92"/>
      <c r="AV120" s="92"/>
      <c r="AW120" s="92"/>
      <c r="AX120" s="92"/>
      <c r="AY120" s="92"/>
      <c r="AZ120" s="92"/>
      <c r="BA120" s="92"/>
      <c r="BB120" s="92"/>
      <c r="BC120" s="92"/>
      <c r="BD120" s="92"/>
      <c r="BE120" s="92"/>
      <c r="BF120" s="92"/>
      <c r="BG120" s="92"/>
      <c r="BH120" s="92"/>
      <c r="BI120" s="92"/>
      <c r="BJ120" s="92"/>
      <c r="BK120" s="92"/>
      <c r="BL120" s="92"/>
      <c r="BM120" s="92"/>
      <c r="BN120" s="92"/>
      <c r="BO120" s="92"/>
      <c r="BP120" s="92"/>
      <c r="BQ120" s="92"/>
      <c r="BR120" s="92"/>
      <c r="BS120" s="92"/>
      <c r="BT120" s="92"/>
      <c r="BU120" s="92"/>
      <c r="BV120" s="92"/>
      <c r="BW120" s="92"/>
      <c r="BX120" s="92"/>
      <c r="BY120" s="92"/>
      <c r="BZ120" s="89"/>
      <c r="CA120" s="89"/>
      <c r="CB120" s="89"/>
      <c r="CC120" s="89"/>
      <c r="CD120" s="89"/>
      <c r="CE120" s="89"/>
      <c r="CF120" s="89"/>
      <c r="CG120" s="89"/>
      <c r="CH120" s="89"/>
      <c r="CI120" s="89"/>
      <c r="CJ120" s="89"/>
      <c r="CK120" s="89"/>
      <c r="CL120" s="89"/>
    </row>
    <row r="121" spans="1:156" s="14" customFormat="1" ht="27.75">
      <c r="A121" s="162"/>
      <c r="B121" s="106"/>
      <c r="C121" s="56"/>
      <c r="D121" s="95"/>
      <c r="E121" s="2"/>
      <c r="F121" s="56"/>
      <c r="G121" s="56"/>
      <c r="H121" s="56"/>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c r="AS121" s="77"/>
      <c r="AT121" s="77"/>
      <c r="AU121" s="77"/>
      <c r="AV121" s="77"/>
      <c r="AW121" s="77"/>
      <c r="AX121" s="77"/>
      <c r="AY121" s="77"/>
      <c r="AZ121" s="77"/>
      <c r="BA121" s="77"/>
      <c r="BB121" s="77"/>
      <c r="BC121" s="77"/>
      <c r="BD121" s="77"/>
      <c r="BE121" s="77"/>
      <c r="BF121" s="77"/>
      <c r="BG121" s="77"/>
      <c r="BH121" s="77"/>
      <c r="BI121" s="77"/>
      <c r="BJ121" s="77"/>
      <c r="BK121" s="77"/>
      <c r="BL121" s="77"/>
      <c r="BM121" s="77"/>
      <c r="BN121" s="77"/>
      <c r="BO121" s="77"/>
      <c r="BP121" s="77"/>
      <c r="BQ121" s="77"/>
      <c r="BR121" s="77"/>
      <c r="BS121" s="77"/>
      <c r="BT121" s="77"/>
      <c r="BU121" s="77"/>
      <c r="BV121" s="77"/>
      <c r="BW121" s="77"/>
      <c r="BX121" s="77"/>
      <c r="BY121" s="77"/>
      <c r="BZ121" s="56"/>
      <c r="CA121" s="56"/>
      <c r="CB121" s="56"/>
      <c r="CC121" s="56"/>
      <c r="CD121" s="56"/>
      <c r="CE121" s="56"/>
      <c r="CF121" s="56"/>
      <c r="CG121" s="56"/>
      <c r="CH121" s="56"/>
      <c r="CI121" s="56"/>
      <c r="CJ121" s="56"/>
      <c r="CK121" s="56"/>
      <c r="CL121" s="56"/>
    </row>
    <row r="122" spans="1:156" s="14" customFormat="1" ht="15">
      <c r="A122" s="65"/>
      <c r="B122" s="75" t="s">
        <v>93</v>
      </c>
      <c r="C122" s="61"/>
      <c r="D122" s="76" t="s">
        <v>33</v>
      </c>
      <c r="E122" s="76" t="s">
        <v>34</v>
      </c>
      <c r="F122" s="5" t="s">
        <v>77</v>
      </c>
      <c r="G122" s="5"/>
      <c r="H122" s="56"/>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c r="AS122" s="77"/>
      <c r="AT122" s="77"/>
      <c r="AU122" s="77"/>
      <c r="AV122" s="77"/>
      <c r="AW122" s="77"/>
      <c r="AX122" s="77"/>
      <c r="AY122" s="77"/>
      <c r="AZ122" s="77"/>
      <c r="BA122" s="77"/>
      <c r="BB122" s="77"/>
      <c r="BC122" s="77"/>
      <c r="BD122" s="77"/>
      <c r="BE122" s="77"/>
      <c r="BF122" s="77"/>
      <c r="BG122" s="77"/>
      <c r="BH122" s="77"/>
      <c r="BI122" s="77"/>
      <c r="BJ122" s="77"/>
      <c r="BK122" s="77"/>
      <c r="BL122" s="77"/>
      <c r="BM122" s="77"/>
      <c r="BN122" s="77"/>
      <c r="BO122" s="77"/>
      <c r="BP122" s="77"/>
      <c r="BQ122" s="77"/>
      <c r="BR122" s="77"/>
      <c r="BS122" s="77"/>
      <c r="BT122" s="77"/>
      <c r="BU122" s="77"/>
      <c r="BV122" s="77"/>
      <c r="BW122" s="77"/>
      <c r="BX122" s="77"/>
      <c r="BY122" s="77"/>
      <c r="BZ122" s="56"/>
      <c r="CA122" s="56"/>
      <c r="CB122" s="56"/>
      <c r="CC122" s="56"/>
      <c r="CD122" s="56"/>
      <c r="CE122" s="56"/>
      <c r="CF122" s="56"/>
      <c r="CG122" s="56"/>
      <c r="CH122" s="56"/>
      <c r="CI122" s="56"/>
      <c r="CJ122" s="56"/>
      <c r="CK122" s="56"/>
      <c r="CL122" s="56"/>
    </row>
    <row r="123" spans="1:156" s="14" customFormat="1" ht="28.5">
      <c r="A123" s="65"/>
      <c r="B123" s="78" t="s">
        <v>94</v>
      </c>
      <c r="C123" s="60" t="s">
        <v>83</v>
      </c>
      <c r="D123" s="64"/>
      <c r="E123" s="64"/>
      <c r="F123" s="64"/>
      <c r="G123" s="5"/>
      <c r="H123" s="56"/>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c r="AZ123" s="77"/>
      <c r="BA123" s="77"/>
      <c r="BB123" s="77"/>
      <c r="BC123" s="77"/>
      <c r="BD123" s="77"/>
      <c r="BE123" s="77"/>
      <c r="BF123" s="77"/>
      <c r="BG123" s="77"/>
      <c r="BH123" s="77"/>
      <c r="BI123" s="77"/>
      <c r="BJ123" s="77"/>
      <c r="BK123" s="77"/>
      <c r="BL123" s="77"/>
      <c r="BM123" s="77"/>
      <c r="BN123" s="77"/>
      <c r="BO123" s="77"/>
      <c r="BP123" s="77"/>
      <c r="BQ123" s="77"/>
      <c r="BR123" s="77"/>
      <c r="BS123" s="77"/>
      <c r="BT123" s="77"/>
      <c r="BU123" s="77"/>
      <c r="BV123" s="77"/>
      <c r="BW123" s="77"/>
      <c r="BX123" s="77"/>
      <c r="BY123" s="77"/>
      <c r="BZ123" s="56"/>
      <c r="CA123" s="56"/>
      <c r="CB123" s="56"/>
      <c r="CC123" s="56"/>
      <c r="CD123" s="56"/>
      <c r="CE123" s="56"/>
      <c r="CF123" s="56"/>
      <c r="CG123" s="56"/>
      <c r="CH123" s="56"/>
      <c r="CI123" s="56"/>
      <c r="CJ123" s="56"/>
      <c r="CK123" s="56"/>
      <c r="CL123" s="56"/>
    </row>
    <row r="124" spans="1:156" s="14" customFormat="1">
      <c r="A124" s="65"/>
      <c r="B124" s="70"/>
      <c r="C124" s="79" t="s">
        <v>84</v>
      </c>
      <c r="D124" s="64"/>
      <c r="E124" s="64"/>
      <c r="F124" s="64"/>
      <c r="G124" s="5"/>
      <c r="H124" s="56"/>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c r="AS124" s="77"/>
      <c r="AT124" s="77"/>
      <c r="AU124" s="77"/>
      <c r="AV124" s="77"/>
      <c r="AW124" s="77"/>
      <c r="AX124" s="77"/>
      <c r="AY124" s="77"/>
      <c r="AZ124" s="77"/>
      <c r="BA124" s="77"/>
      <c r="BB124" s="77"/>
      <c r="BC124" s="77"/>
      <c r="BD124" s="77"/>
      <c r="BE124" s="77"/>
      <c r="BF124" s="77"/>
      <c r="BG124" s="77"/>
      <c r="BH124" s="77"/>
      <c r="BI124" s="77"/>
      <c r="BJ124" s="77"/>
      <c r="BK124" s="77"/>
      <c r="BL124" s="77"/>
      <c r="BM124" s="77"/>
      <c r="BN124" s="77"/>
      <c r="BO124" s="77"/>
      <c r="BP124" s="77"/>
      <c r="BQ124" s="77"/>
      <c r="BR124" s="77"/>
      <c r="BS124" s="77"/>
      <c r="BT124" s="77"/>
      <c r="BU124" s="77"/>
      <c r="BV124" s="77"/>
      <c r="BW124" s="77"/>
      <c r="BX124" s="77"/>
      <c r="BY124" s="77"/>
      <c r="BZ124" s="56"/>
      <c r="CA124" s="56"/>
      <c r="CB124" s="56"/>
      <c r="CC124" s="56"/>
      <c r="CD124" s="56"/>
      <c r="CE124" s="56"/>
      <c r="CF124" s="56"/>
      <c r="CG124" s="56"/>
      <c r="CH124" s="56"/>
      <c r="CI124" s="56"/>
      <c r="CJ124" s="56"/>
      <c r="CK124" s="56"/>
      <c r="CL124" s="56"/>
    </row>
    <row r="125" spans="1:156" s="14" customFormat="1" ht="15">
      <c r="A125" s="65"/>
      <c r="B125" s="80" t="s">
        <v>95</v>
      </c>
      <c r="C125" s="81"/>
      <c r="D125" s="82" t="s">
        <v>96</v>
      </c>
      <c r="E125" s="82" t="s">
        <v>97</v>
      </c>
      <c r="F125" s="82" t="s">
        <v>98</v>
      </c>
      <c r="G125" s="83" t="s">
        <v>99</v>
      </c>
      <c r="H125" s="56"/>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c r="AT125" s="77"/>
      <c r="AU125" s="77"/>
      <c r="AV125" s="77"/>
      <c r="AW125" s="77"/>
      <c r="AX125" s="77"/>
      <c r="AY125" s="77"/>
      <c r="AZ125" s="77"/>
      <c r="BA125" s="77"/>
      <c r="BB125" s="77"/>
      <c r="BC125" s="77"/>
      <c r="BD125" s="77"/>
      <c r="BE125" s="77"/>
      <c r="BF125" s="77"/>
      <c r="BG125" s="77"/>
      <c r="BH125" s="77"/>
      <c r="BI125" s="77"/>
      <c r="BJ125" s="77"/>
      <c r="BK125" s="77"/>
      <c r="BL125" s="77"/>
      <c r="BM125" s="77"/>
      <c r="BN125" s="77"/>
      <c r="BO125" s="77"/>
      <c r="BP125" s="77"/>
      <c r="BQ125" s="77"/>
      <c r="BR125" s="77"/>
      <c r="BS125" s="77"/>
      <c r="BT125" s="77"/>
      <c r="BU125" s="77"/>
      <c r="BV125" s="77"/>
      <c r="BW125" s="77"/>
      <c r="BX125" s="77"/>
      <c r="BY125" s="77"/>
      <c r="BZ125" s="56"/>
      <c r="CA125" s="56"/>
      <c r="CB125" s="56"/>
      <c r="CC125" s="56"/>
      <c r="CD125" s="56"/>
      <c r="CE125" s="56"/>
      <c r="CF125" s="56"/>
      <c r="CG125" s="56"/>
      <c r="CH125" s="56"/>
      <c r="CI125" s="56"/>
      <c r="CJ125" s="56"/>
      <c r="CK125" s="56"/>
      <c r="CL125" s="56"/>
    </row>
    <row r="126" spans="1:156" s="14" customFormat="1" ht="42.75">
      <c r="A126" s="65"/>
      <c r="B126" s="5"/>
      <c r="C126" s="84" t="s">
        <v>100</v>
      </c>
      <c r="D126" s="64"/>
      <c r="E126" s="64"/>
      <c r="F126" s="64"/>
      <c r="G126" s="64"/>
      <c r="H126" s="56"/>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c r="AZ126" s="77"/>
      <c r="BA126" s="77"/>
      <c r="BB126" s="77"/>
      <c r="BC126" s="77"/>
      <c r="BD126" s="77"/>
      <c r="BE126" s="77"/>
      <c r="BF126" s="77"/>
      <c r="BG126" s="77"/>
      <c r="BH126" s="77"/>
      <c r="BI126" s="77"/>
      <c r="BJ126" s="77"/>
      <c r="BK126" s="77"/>
      <c r="BL126" s="77"/>
      <c r="BM126" s="77"/>
      <c r="BN126" s="77"/>
      <c r="BO126" s="77"/>
      <c r="BP126" s="77"/>
      <c r="BQ126" s="77"/>
      <c r="BR126" s="77"/>
      <c r="BS126" s="77"/>
      <c r="BT126" s="77"/>
      <c r="BU126" s="77"/>
      <c r="BV126" s="77"/>
      <c r="BW126" s="77"/>
      <c r="BX126" s="77"/>
      <c r="BY126" s="77"/>
      <c r="BZ126" s="56"/>
      <c r="CA126" s="56"/>
      <c r="CB126" s="56"/>
      <c r="CC126" s="56"/>
      <c r="CD126" s="56"/>
      <c r="CE126" s="56"/>
      <c r="CF126" s="56"/>
      <c r="CG126" s="56"/>
      <c r="CH126" s="56"/>
      <c r="CI126" s="56"/>
      <c r="CJ126" s="56"/>
      <c r="CK126" s="56"/>
      <c r="CL126" s="56"/>
    </row>
    <row r="127" spans="1:156" s="14" customFormat="1">
      <c r="A127" s="65"/>
      <c r="B127" s="4"/>
      <c r="C127" s="85"/>
      <c r="D127" s="64"/>
      <c r="E127" s="64"/>
      <c r="F127" s="64"/>
      <c r="G127" s="64"/>
      <c r="H127" s="56"/>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c r="AS127" s="77"/>
      <c r="AT127" s="77"/>
      <c r="AU127" s="77"/>
      <c r="AV127" s="77"/>
      <c r="AW127" s="77"/>
      <c r="AX127" s="77"/>
      <c r="AY127" s="77"/>
      <c r="AZ127" s="77"/>
      <c r="BA127" s="77"/>
      <c r="BB127" s="77"/>
      <c r="BC127" s="77"/>
      <c r="BD127" s="77"/>
      <c r="BE127" s="77"/>
      <c r="BF127" s="77"/>
      <c r="BG127" s="77"/>
      <c r="BH127" s="77"/>
      <c r="BI127" s="77"/>
      <c r="BJ127" s="77"/>
      <c r="BK127" s="77"/>
      <c r="BL127" s="77"/>
      <c r="BM127" s="77"/>
      <c r="BN127" s="77"/>
      <c r="BO127" s="77"/>
      <c r="BP127" s="77"/>
      <c r="BQ127" s="77"/>
      <c r="BR127" s="77"/>
      <c r="BS127" s="77"/>
      <c r="BT127" s="77"/>
      <c r="BU127" s="77"/>
      <c r="BV127" s="77"/>
      <c r="BW127" s="77"/>
      <c r="BX127" s="77"/>
      <c r="BY127" s="77"/>
      <c r="BZ127" s="56"/>
      <c r="CA127" s="56"/>
      <c r="CB127" s="56"/>
      <c r="CC127" s="56"/>
      <c r="CD127" s="56"/>
      <c r="CE127" s="56"/>
      <c r="CF127" s="56"/>
      <c r="CG127" s="56"/>
      <c r="CH127" s="56"/>
      <c r="CI127" s="56"/>
      <c r="CJ127" s="56"/>
      <c r="CK127" s="56"/>
      <c r="CL127" s="56"/>
    </row>
    <row r="128" spans="1:156" s="14" customFormat="1">
      <c r="A128" s="65"/>
      <c r="B128" s="70"/>
      <c r="C128" s="2"/>
      <c r="D128" s="2"/>
      <c r="E128" s="5"/>
      <c r="F128" s="5"/>
      <c r="G128" s="5"/>
      <c r="H128" s="56"/>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c r="AS128" s="77"/>
      <c r="AT128" s="77"/>
      <c r="AU128" s="77"/>
      <c r="AV128" s="77"/>
      <c r="AW128" s="77"/>
      <c r="AX128" s="77"/>
      <c r="AY128" s="77"/>
      <c r="AZ128" s="77"/>
      <c r="BA128" s="77"/>
      <c r="BB128" s="77"/>
      <c r="BC128" s="77"/>
      <c r="BD128" s="77"/>
      <c r="BE128" s="77"/>
      <c r="BF128" s="77"/>
      <c r="BG128" s="77"/>
      <c r="BH128" s="77"/>
      <c r="BI128" s="77"/>
      <c r="BJ128" s="77"/>
      <c r="BK128" s="77"/>
      <c r="BL128" s="77"/>
      <c r="BM128" s="77"/>
      <c r="BN128" s="77"/>
      <c r="BO128" s="77"/>
      <c r="BP128" s="77"/>
      <c r="BQ128" s="77"/>
      <c r="BR128" s="77"/>
      <c r="BS128" s="77"/>
      <c r="BT128" s="77"/>
      <c r="BU128" s="77"/>
      <c r="BV128" s="77"/>
      <c r="BW128" s="77"/>
      <c r="BX128" s="77"/>
      <c r="BY128" s="77"/>
    </row>
    <row r="129" spans="1:77" s="16" customFormat="1" ht="15">
      <c r="A129" s="62"/>
      <c r="B129" s="75" t="s">
        <v>101</v>
      </c>
      <c r="C129" s="2"/>
      <c r="D129" s="2"/>
      <c r="E129" s="5"/>
      <c r="F129" s="5"/>
      <c r="G129" s="5"/>
      <c r="H129" s="5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66"/>
      <c r="AY129" s="66"/>
      <c r="AZ129" s="66"/>
      <c r="BA129" s="66"/>
      <c r="BB129" s="66"/>
      <c r="BC129" s="66"/>
      <c r="BD129" s="66"/>
      <c r="BE129" s="66"/>
      <c r="BF129" s="66"/>
      <c r="BG129" s="66"/>
      <c r="BH129" s="66"/>
      <c r="BI129" s="66"/>
      <c r="BJ129" s="66"/>
      <c r="BK129" s="66"/>
      <c r="BL129" s="66"/>
      <c r="BM129" s="66"/>
      <c r="BN129" s="66"/>
      <c r="BO129" s="66"/>
      <c r="BP129" s="66"/>
      <c r="BQ129" s="66"/>
      <c r="BR129" s="66"/>
      <c r="BS129" s="66"/>
      <c r="BT129" s="66"/>
      <c r="BU129" s="66"/>
      <c r="BV129" s="66"/>
      <c r="BW129" s="66"/>
      <c r="BX129" s="66"/>
      <c r="BY129" s="66"/>
    </row>
    <row r="130" spans="1:77" s="14" customFormat="1">
      <c r="A130" s="65"/>
      <c r="B130" s="70"/>
      <c r="C130" s="2"/>
      <c r="D130" s="2"/>
      <c r="E130" s="5"/>
      <c r="F130" s="5"/>
      <c r="G130" s="5"/>
      <c r="H130" s="56"/>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7"/>
      <c r="BE130" s="77"/>
      <c r="BF130" s="77"/>
      <c r="BG130" s="77"/>
      <c r="BH130" s="77"/>
      <c r="BI130" s="77"/>
      <c r="BJ130" s="77"/>
      <c r="BK130" s="77"/>
      <c r="BL130" s="77"/>
      <c r="BM130" s="77"/>
      <c r="BN130" s="77"/>
      <c r="BO130" s="77"/>
      <c r="BP130" s="77"/>
      <c r="BQ130" s="77"/>
      <c r="BR130" s="77"/>
      <c r="BS130" s="77"/>
      <c r="BT130" s="77"/>
      <c r="BU130" s="77"/>
      <c r="BV130" s="77"/>
      <c r="BW130" s="77"/>
      <c r="BX130" s="77"/>
      <c r="BY130" s="77"/>
    </row>
    <row r="131" spans="1:77" s="14" customFormat="1">
      <c r="A131" s="65"/>
      <c r="B131" s="107" t="s">
        <v>159</v>
      </c>
      <c r="C131" s="2"/>
      <c r="D131" s="2"/>
      <c r="E131" s="5"/>
      <c r="F131" s="5"/>
      <c r="G131" s="5"/>
      <c r="H131" s="56"/>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c r="AS131" s="77"/>
      <c r="AT131" s="77"/>
      <c r="AU131" s="77"/>
      <c r="AV131" s="77"/>
      <c r="AW131" s="77"/>
      <c r="AX131" s="77"/>
      <c r="AY131" s="77"/>
      <c r="AZ131" s="77"/>
      <c r="BA131" s="77"/>
      <c r="BB131" s="77"/>
      <c r="BC131" s="77"/>
      <c r="BD131" s="77"/>
      <c r="BE131" s="77"/>
      <c r="BF131" s="77"/>
      <c r="BG131" s="77"/>
      <c r="BH131" s="77"/>
      <c r="BI131" s="77"/>
      <c r="BJ131" s="77"/>
      <c r="BK131" s="77"/>
      <c r="BL131" s="77"/>
      <c r="BM131" s="77"/>
      <c r="BN131" s="77"/>
      <c r="BO131" s="77"/>
      <c r="BP131" s="77"/>
      <c r="BQ131" s="77"/>
      <c r="BR131" s="77"/>
      <c r="BS131" s="77"/>
      <c r="BT131" s="77"/>
      <c r="BU131" s="77"/>
      <c r="BV131" s="77"/>
      <c r="BW131" s="77"/>
      <c r="BX131" s="77"/>
      <c r="BY131" s="77"/>
    </row>
    <row r="132" spans="1:77" ht="42.75">
      <c r="B132" s="137" t="s">
        <v>166</v>
      </c>
      <c r="C132" s="98" t="s">
        <v>112</v>
      </c>
      <c r="D132" s="148" t="s">
        <v>145</v>
      </c>
      <c r="E132" s="99" t="s">
        <v>2000</v>
      </c>
    </row>
    <row r="133" spans="1:77">
      <c r="B133" s="16"/>
      <c r="C133" s="100">
        <v>1</v>
      </c>
      <c r="D133" s="101"/>
      <c r="E133" s="40"/>
    </row>
    <row r="134" spans="1:77">
      <c r="C134" s="102">
        <v>2</v>
      </c>
      <c r="D134" s="101"/>
      <c r="E134" s="40"/>
    </row>
    <row r="135" spans="1:77">
      <c r="C135" s="102">
        <v>3</v>
      </c>
      <c r="D135" s="101"/>
      <c r="E135" s="40"/>
    </row>
    <row r="136" spans="1:77">
      <c r="C136" s="102">
        <v>4</v>
      </c>
      <c r="D136" s="101"/>
      <c r="E136" s="40"/>
    </row>
    <row r="137" spans="1:77">
      <c r="C137" s="102">
        <v>5</v>
      </c>
      <c r="D137" s="101"/>
      <c r="E137" s="40"/>
    </row>
    <row r="138" spans="1:77">
      <c r="C138" s="102">
        <v>6</v>
      </c>
      <c r="D138" s="101"/>
      <c r="E138" s="40"/>
    </row>
    <row r="139" spans="1:77">
      <c r="C139" s="102">
        <v>7</v>
      </c>
      <c r="D139" s="101"/>
      <c r="E139" s="40"/>
    </row>
    <row r="140" spans="1:77">
      <c r="C140" s="102">
        <v>8</v>
      </c>
      <c r="D140" s="101"/>
      <c r="E140" s="40"/>
    </row>
    <row r="141" spans="1:77">
      <c r="C141" s="102">
        <v>9</v>
      </c>
      <c r="D141" s="101"/>
      <c r="E141" s="40"/>
      <c r="F141" s="122"/>
    </row>
    <row r="142" spans="1:77">
      <c r="C142" s="103">
        <v>10</v>
      </c>
      <c r="D142" s="101"/>
      <c r="E142" s="40"/>
    </row>
    <row r="143" spans="1:77">
      <c r="C143" s="518" t="s">
        <v>114</v>
      </c>
      <c r="D143" s="519"/>
      <c r="E143" s="150">
        <f>SUM(E133:E142)</f>
        <v>0</v>
      </c>
    </row>
    <row r="144" spans="1:77">
      <c r="A144" s="50"/>
    </row>
    <row r="145" spans="1:78" s="16" customFormat="1" ht="18.75" thickBot="1">
      <c r="A145" s="18"/>
      <c r="C145" s="108"/>
      <c r="D145" s="108"/>
      <c r="E145" s="108"/>
      <c r="F145" s="109"/>
      <c r="G145" s="109"/>
      <c r="H145" s="110"/>
      <c r="I145" s="2"/>
      <c r="J145" s="66"/>
      <c r="K145" s="66"/>
      <c r="L145" s="66"/>
      <c r="M145" s="66"/>
      <c r="N145" s="66"/>
      <c r="O145" s="66"/>
      <c r="P145" s="66"/>
      <c r="Q145" s="66"/>
      <c r="R145" s="66"/>
      <c r="S145" s="66"/>
      <c r="T145" s="66"/>
      <c r="U145" s="66"/>
      <c r="V145" s="66"/>
      <c r="W145" s="66"/>
      <c r="X145" s="66"/>
      <c r="Y145" s="66"/>
      <c r="Z145" s="66"/>
      <c r="AA145" s="66"/>
      <c r="AB145" s="66"/>
      <c r="AC145" s="66"/>
      <c r="AD145" s="66"/>
      <c r="AE145" s="66"/>
      <c r="AF145" s="66"/>
      <c r="AG145" s="66"/>
      <c r="AH145" s="66"/>
      <c r="AI145" s="66"/>
      <c r="AJ145" s="66"/>
      <c r="AK145" s="66"/>
      <c r="AL145" s="66"/>
      <c r="AM145" s="66"/>
      <c r="AN145" s="66"/>
      <c r="AO145" s="66"/>
      <c r="AP145" s="66"/>
      <c r="AQ145" s="66"/>
      <c r="AR145" s="66"/>
      <c r="AS145" s="66"/>
      <c r="AT145" s="66"/>
      <c r="AU145" s="66"/>
      <c r="AV145" s="66"/>
      <c r="AW145" s="66"/>
      <c r="AX145" s="66"/>
      <c r="AY145" s="66"/>
      <c r="AZ145" s="66"/>
      <c r="BA145" s="66"/>
      <c r="BB145" s="66"/>
      <c r="BC145" s="66"/>
      <c r="BD145" s="66"/>
      <c r="BE145" s="66"/>
      <c r="BF145" s="66"/>
      <c r="BG145" s="66"/>
      <c r="BH145" s="66"/>
      <c r="BI145" s="66"/>
      <c r="BJ145" s="66"/>
      <c r="BK145" s="66"/>
      <c r="BL145" s="66"/>
      <c r="BM145" s="66"/>
      <c r="BN145" s="66"/>
      <c r="BO145" s="66"/>
      <c r="BP145" s="66"/>
      <c r="BQ145" s="66"/>
      <c r="BR145" s="66"/>
      <c r="BS145" s="66"/>
      <c r="BT145" s="66"/>
      <c r="BU145" s="66"/>
      <c r="BV145" s="66"/>
      <c r="BW145" s="66"/>
      <c r="BX145" s="66"/>
      <c r="BY145" s="66"/>
      <c r="BZ145" s="66"/>
    </row>
    <row r="146" spans="1:78" s="16" customFormat="1" ht="15">
      <c r="A146" s="18"/>
      <c r="B146" s="6" t="s">
        <v>102</v>
      </c>
      <c r="C146" s="111"/>
      <c r="D146" s="112" t="s">
        <v>103</v>
      </c>
      <c r="E146" s="113" t="s">
        <v>104</v>
      </c>
      <c r="F146" s="114" t="s">
        <v>105</v>
      </c>
      <c r="G146" s="115" t="s">
        <v>106</v>
      </c>
      <c r="I146" s="517"/>
      <c r="J146" s="66"/>
      <c r="K146" s="66"/>
      <c r="L146" s="66"/>
      <c r="M146" s="66"/>
      <c r="N146" s="66"/>
      <c r="O146" s="66"/>
      <c r="P146" s="66"/>
      <c r="Q146" s="66"/>
      <c r="R146" s="66"/>
      <c r="S146" s="66"/>
      <c r="T146" s="66"/>
      <c r="U146" s="66"/>
      <c r="V146" s="66"/>
      <c r="W146" s="66"/>
      <c r="X146" s="66"/>
      <c r="Y146" s="66"/>
      <c r="Z146" s="66"/>
      <c r="AA146" s="66"/>
      <c r="AB146" s="66"/>
      <c r="AC146" s="66"/>
      <c r="AD146" s="66"/>
      <c r="AE146" s="66"/>
      <c r="AF146" s="66"/>
      <c r="AG146" s="66"/>
      <c r="AH146" s="66"/>
      <c r="AI146" s="66"/>
      <c r="AJ146" s="66"/>
      <c r="AK146" s="66"/>
      <c r="AL146" s="66"/>
      <c r="AM146" s="66"/>
      <c r="AN146" s="66"/>
      <c r="AO146" s="66"/>
      <c r="AP146" s="66"/>
      <c r="AQ146" s="66"/>
      <c r="AR146" s="66"/>
      <c r="AS146" s="66"/>
      <c r="AT146" s="66"/>
      <c r="AU146" s="66"/>
      <c r="AV146" s="66"/>
      <c r="AW146" s="66"/>
      <c r="AX146" s="66"/>
      <c r="AY146" s="66"/>
      <c r="AZ146" s="66"/>
      <c r="BA146" s="66"/>
      <c r="BB146" s="66"/>
      <c r="BC146" s="66"/>
      <c r="BD146" s="66"/>
      <c r="BE146" s="66"/>
      <c r="BF146" s="66"/>
      <c r="BG146" s="66"/>
      <c r="BH146" s="66"/>
      <c r="BI146" s="66"/>
      <c r="BJ146" s="66"/>
      <c r="BK146" s="66"/>
      <c r="BL146" s="66"/>
      <c r="BM146" s="66"/>
      <c r="BN146" s="66"/>
      <c r="BO146" s="66"/>
      <c r="BP146" s="66"/>
      <c r="BQ146" s="66"/>
      <c r="BR146" s="66"/>
      <c r="BS146" s="66"/>
      <c r="BT146" s="66"/>
      <c r="BU146" s="66"/>
      <c r="BV146" s="66"/>
      <c r="BW146" s="66"/>
      <c r="BX146" s="66"/>
      <c r="BY146" s="66"/>
      <c r="BZ146" s="66"/>
    </row>
    <row r="147" spans="1:78" s="16" customFormat="1" ht="72" thickBot="1">
      <c r="A147" s="18"/>
      <c r="C147" s="129" t="s">
        <v>108</v>
      </c>
      <c r="D147" s="116">
        <f>IF(E143=0,0,E143*tCO2e_KWhחשמל)</f>
        <v>0</v>
      </c>
      <c r="E147" s="163">
        <f>IF(E143&gt;0,$C$51,0)</f>
        <v>0</v>
      </c>
      <c r="F147" s="164">
        <f>IF(E147=0,0,-1*(1-D147/E147))</f>
        <v>0</v>
      </c>
      <c r="G147" s="117"/>
      <c r="H147" s="138" t="s">
        <v>107</v>
      </c>
      <c r="I147" s="517"/>
      <c r="J147" s="66"/>
      <c r="K147" s="66"/>
      <c r="L147" s="66"/>
      <c r="M147" s="66"/>
      <c r="N147" s="66"/>
      <c r="O147" s="66"/>
      <c r="P147" s="66"/>
      <c r="Q147" s="66"/>
      <c r="R147" s="66"/>
      <c r="S147" s="66"/>
      <c r="T147" s="66"/>
      <c r="U147" s="66"/>
      <c r="V147" s="66"/>
      <c r="W147" s="66"/>
      <c r="X147" s="66"/>
      <c r="Y147" s="66"/>
      <c r="Z147" s="66"/>
      <c r="AA147" s="66"/>
      <c r="AB147" s="66"/>
      <c r="AC147" s="66"/>
      <c r="AD147" s="66"/>
      <c r="AE147" s="66"/>
      <c r="AF147" s="66"/>
      <c r="AG147" s="66"/>
      <c r="AH147" s="66"/>
      <c r="AI147" s="66"/>
      <c r="AJ147" s="66"/>
      <c r="AK147" s="66"/>
      <c r="AL147" s="66"/>
      <c r="AM147" s="66"/>
      <c r="AN147" s="66"/>
      <c r="AO147" s="66"/>
      <c r="AP147" s="66"/>
      <c r="AQ147" s="66"/>
      <c r="AR147" s="66"/>
      <c r="AS147" s="66"/>
      <c r="AT147" s="66"/>
      <c r="AU147" s="66"/>
      <c r="AV147" s="66"/>
      <c r="AW147" s="66"/>
      <c r="AX147" s="66"/>
      <c r="AY147" s="66"/>
      <c r="AZ147" s="66"/>
      <c r="BA147" s="66"/>
      <c r="BB147" s="66"/>
      <c r="BC147" s="66"/>
      <c r="BD147" s="66"/>
      <c r="BE147" s="66"/>
      <c r="BF147" s="66"/>
      <c r="BG147" s="66"/>
      <c r="BH147" s="66"/>
      <c r="BI147" s="66"/>
      <c r="BJ147" s="66"/>
      <c r="BK147" s="66"/>
      <c r="BL147" s="66"/>
      <c r="BM147" s="66"/>
      <c r="BN147" s="66"/>
      <c r="BO147" s="66"/>
      <c r="BP147" s="66"/>
      <c r="BQ147" s="66"/>
      <c r="BR147" s="66"/>
      <c r="BS147" s="66"/>
      <c r="BT147" s="66"/>
      <c r="BU147" s="66"/>
      <c r="BV147" s="66"/>
      <c r="BW147" s="66"/>
      <c r="BX147" s="66"/>
      <c r="BY147" s="66"/>
      <c r="BZ147" s="66"/>
    </row>
    <row r="148" spans="1:78" s="16" customFormat="1" ht="15.75" thickBot="1">
      <c r="A148" s="18"/>
      <c r="B148" s="70"/>
      <c r="C148" s="3"/>
      <c r="D148" s="87"/>
      <c r="E148" s="5"/>
      <c r="F148" s="88"/>
      <c r="G148" s="2"/>
      <c r="H148" s="2"/>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row>
    <row r="149" spans="1:78" s="16" customFormat="1" ht="15">
      <c r="A149" s="18"/>
      <c r="B149" s="7" t="s">
        <v>111</v>
      </c>
      <c r="C149" s="118"/>
      <c r="D149" s="119" t="s">
        <v>103</v>
      </c>
      <c r="E149" s="120" t="s">
        <v>104</v>
      </c>
      <c r="F149" s="119" t="s">
        <v>105</v>
      </c>
      <c r="G149" s="121" t="s">
        <v>106</v>
      </c>
      <c r="I149" s="66"/>
      <c r="J149" s="66"/>
      <c r="K149" s="66"/>
      <c r="L149" s="66"/>
      <c r="M149" s="66"/>
      <c r="N149" s="66"/>
      <c r="O149" s="66"/>
      <c r="P149" s="66"/>
      <c r="Q149" s="66"/>
      <c r="R149" s="66"/>
      <c r="S149" s="66"/>
      <c r="T149" s="66"/>
      <c r="U149" s="66"/>
      <c r="V149" s="66"/>
      <c r="W149" s="66"/>
      <c r="X149" s="66"/>
      <c r="Y149" s="66"/>
      <c r="Z149" s="66"/>
      <c r="AA149" s="66"/>
      <c r="AB149" s="66"/>
      <c r="AC149" s="66"/>
      <c r="AD149" s="66"/>
      <c r="AE149" s="66"/>
      <c r="AF149" s="66"/>
      <c r="AG149" s="66"/>
      <c r="AH149" s="66"/>
      <c r="AI149" s="66"/>
      <c r="AJ149" s="66"/>
      <c r="AK149" s="66"/>
      <c r="AL149" s="66"/>
      <c r="AM149" s="66"/>
      <c r="AN149" s="66"/>
      <c r="AO149" s="66"/>
      <c r="AP149" s="66"/>
      <c r="AQ149" s="66"/>
      <c r="AR149" s="66"/>
      <c r="AS149" s="66"/>
      <c r="AT149" s="66"/>
      <c r="AU149" s="66"/>
      <c r="AV149" s="66"/>
      <c r="AW149" s="66"/>
      <c r="AX149" s="66"/>
      <c r="AY149" s="66"/>
      <c r="AZ149" s="66"/>
      <c r="BA149" s="66"/>
      <c r="BB149" s="66"/>
      <c r="BC149" s="66"/>
      <c r="BD149" s="66"/>
      <c r="BE149" s="66"/>
      <c r="BF149" s="66"/>
      <c r="BG149" s="66"/>
      <c r="BH149" s="66"/>
      <c r="BI149" s="66"/>
      <c r="BJ149" s="66"/>
      <c r="BK149" s="66"/>
      <c r="BL149" s="66"/>
      <c r="BM149" s="66"/>
      <c r="BN149" s="66"/>
      <c r="BO149" s="66"/>
      <c r="BP149" s="66"/>
      <c r="BQ149" s="66"/>
      <c r="BR149" s="66"/>
      <c r="BS149" s="66"/>
      <c r="BT149" s="66"/>
      <c r="BU149" s="66"/>
      <c r="BV149" s="66"/>
      <c r="BW149" s="66"/>
      <c r="BX149" s="66"/>
    </row>
    <row r="150" spans="1:78" s="16" customFormat="1" ht="72" thickBot="1">
      <c r="A150" s="18"/>
      <c r="B150" s="70"/>
      <c r="C150" s="86" t="s">
        <v>144</v>
      </c>
      <c r="D150" s="116">
        <f>IF(E143=0,0,E143)</f>
        <v>0</v>
      </c>
      <c r="E150" s="116">
        <f>IF(E143&gt;0,$E$51,0)</f>
        <v>0</v>
      </c>
      <c r="F150" s="164">
        <f>IF(E150=0,0,-1*(1-D150/E150))</f>
        <v>0</v>
      </c>
      <c r="G150" s="117"/>
      <c r="H150" s="165" t="s">
        <v>107</v>
      </c>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6"/>
      <c r="AP150" s="66"/>
      <c r="AQ150" s="66"/>
      <c r="AR150" s="66"/>
      <c r="AS150" s="66"/>
      <c r="AT150" s="66"/>
      <c r="AU150" s="66"/>
      <c r="AV150" s="66"/>
      <c r="AW150" s="66"/>
      <c r="AX150" s="66"/>
      <c r="AY150" s="66"/>
      <c r="AZ150" s="66"/>
      <c r="BA150" s="66"/>
      <c r="BB150" s="66"/>
      <c r="BC150" s="66"/>
      <c r="BD150" s="66"/>
      <c r="BE150" s="66"/>
      <c r="BF150" s="66"/>
      <c r="BG150" s="66"/>
      <c r="BH150" s="66"/>
      <c r="BI150" s="66"/>
      <c r="BJ150" s="66"/>
      <c r="BK150" s="66"/>
      <c r="BL150" s="66"/>
      <c r="BM150" s="66"/>
      <c r="BN150" s="66"/>
      <c r="BO150" s="66"/>
      <c r="BP150" s="66"/>
      <c r="BQ150" s="66"/>
      <c r="BR150" s="66"/>
      <c r="BS150" s="66"/>
      <c r="BT150" s="66"/>
      <c r="BU150" s="66"/>
      <c r="BV150" s="66"/>
      <c r="BW150" s="66"/>
      <c r="BX150" s="66"/>
    </row>
    <row r="151" spans="1:78" s="18" customFormat="1"/>
    <row r="152" spans="1:78" s="16" customFormat="1" ht="15">
      <c r="A152" s="18"/>
      <c r="B152" s="70"/>
      <c r="C152" s="3"/>
      <c r="D152" s="87"/>
      <c r="E152" s="5"/>
      <c r="F152" s="2"/>
      <c r="G152" s="2"/>
      <c r="H152" s="2"/>
      <c r="I152" s="66"/>
      <c r="J152" s="66"/>
      <c r="K152" s="66"/>
      <c r="L152" s="66"/>
      <c r="M152" s="66"/>
      <c r="N152" s="66"/>
      <c r="O152" s="66"/>
      <c r="P152" s="66"/>
      <c r="Q152" s="66"/>
      <c r="R152" s="66"/>
      <c r="S152" s="66"/>
      <c r="T152" s="66"/>
      <c r="U152" s="66"/>
      <c r="V152" s="66"/>
      <c r="W152" s="66"/>
      <c r="X152" s="66"/>
      <c r="Y152" s="66"/>
      <c r="Z152" s="66"/>
      <c r="AA152" s="66"/>
      <c r="AB152" s="66"/>
      <c r="AC152" s="66"/>
      <c r="AD152" s="66"/>
      <c r="AE152" s="66"/>
      <c r="AF152" s="66"/>
      <c r="AG152" s="66"/>
      <c r="AH152" s="66"/>
      <c r="AI152" s="66"/>
      <c r="AJ152" s="66"/>
      <c r="AK152" s="66"/>
      <c r="AL152" s="66"/>
      <c r="AM152" s="66"/>
      <c r="AN152" s="66"/>
      <c r="AO152" s="66"/>
      <c r="AP152" s="66"/>
      <c r="AQ152" s="66"/>
      <c r="AR152" s="66"/>
      <c r="AS152" s="66"/>
      <c r="AT152" s="66"/>
      <c r="AU152" s="66"/>
      <c r="AV152" s="66"/>
      <c r="AW152" s="66"/>
      <c r="AX152" s="66"/>
      <c r="AY152" s="66"/>
      <c r="AZ152" s="66"/>
      <c r="BA152" s="66"/>
      <c r="BB152" s="66"/>
      <c r="BC152" s="66"/>
      <c r="BD152" s="66"/>
      <c r="BE152" s="66"/>
      <c r="BF152" s="66"/>
      <c r="BG152" s="66"/>
      <c r="BH152" s="66"/>
      <c r="BI152" s="66"/>
      <c r="BJ152" s="66"/>
      <c r="BK152" s="66"/>
      <c r="BL152" s="66"/>
      <c r="BM152" s="66"/>
      <c r="BN152" s="66"/>
      <c r="BO152" s="66"/>
      <c r="BP152" s="66"/>
      <c r="BQ152" s="66"/>
      <c r="BR152" s="66"/>
      <c r="BS152" s="66"/>
      <c r="BT152" s="66"/>
      <c r="BU152" s="66"/>
      <c r="BV152" s="66"/>
      <c r="BW152" s="66"/>
      <c r="BX152" s="66"/>
      <c r="BY152" s="66"/>
    </row>
    <row r="153" spans="1:78" s="93" customFormat="1" ht="27.75">
      <c r="A153" s="128">
        <v>7.8</v>
      </c>
      <c r="B153" s="139" t="s">
        <v>109</v>
      </c>
      <c r="C153" s="89"/>
      <c r="D153" s="90"/>
      <c r="E153" s="91"/>
      <c r="F153" s="89"/>
      <c r="G153" s="89"/>
      <c r="H153" s="89"/>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c r="BD153" s="92"/>
      <c r="BE153" s="92"/>
      <c r="BF153" s="92"/>
      <c r="BG153" s="92"/>
      <c r="BH153" s="92"/>
      <c r="BI153" s="92"/>
      <c r="BJ153" s="92"/>
      <c r="BK153" s="92"/>
      <c r="BL153" s="92"/>
      <c r="BM153" s="92"/>
      <c r="BN153" s="92"/>
      <c r="BO153" s="92"/>
      <c r="BP153" s="92"/>
      <c r="BQ153" s="92"/>
      <c r="BR153" s="92"/>
      <c r="BS153" s="92"/>
      <c r="BT153" s="92"/>
      <c r="BU153" s="92"/>
      <c r="BV153" s="92"/>
      <c r="BW153" s="92"/>
      <c r="BX153" s="92"/>
      <c r="BY153" s="92"/>
    </row>
    <row r="154" spans="1:78" s="14" customFormat="1" ht="15">
      <c r="A154" s="65"/>
      <c r="B154" s="94"/>
      <c r="C154" s="56"/>
      <c r="D154" s="95"/>
      <c r="E154" s="2"/>
      <c r="F154" s="56"/>
      <c r="G154" s="56"/>
      <c r="H154" s="56"/>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c r="AS154" s="77"/>
      <c r="AT154" s="77"/>
      <c r="AU154" s="77"/>
      <c r="AV154" s="77"/>
      <c r="AW154" s="77"/>
      <c r="AX154" s="77"/>
      <c r="AY154" s="77"/>
      <c r="AZ154" s="77"/>
      <c r="BA154" s="77"/>
      <c r="BB154" s="77"/>
      <c r="BC154" s="77"/>
      <c r="BD154" s="77"/>
      <c r="BE154" s="77"/>
      <c r="BF154" s="77"/>
      <c r="BG154" s="77"/>
      <c r="BH154" s="77"/>
      <c r="BI154" s="77"/>
      <c r="BJ154" s="77"/>
      <c r="BK154" s="77"/>
      <c r="BL154" s="77"/>
      <c r="BM154" s="77"/>
      <c r="BN154" s="77"/>
      <c r="BO154" s="77"/>
      <c r="BP154" s="77"/>
      <c r="BQ154" s="77"/>
      <c r="BR154" s="77"/>
      <c r="BS154" s="77"/>
      <c r="BT154" s="77"/>
      <c r="BU154" s="77"/>
      <c r="BV154" s="77"/>
      <c r="BW154" s="77"/>
      <c r="BX154" s="77"/>
      <c r="BY154" s="77"/>
    </row>
    <row r="155" spans="1:78" s="14" customFormat="1" ht="28.5">
      <c r="A155" s="65"/>
      <c r="B155" s="38" t="s">
        <v>118</v>
      </c>
      <c r="C155" s="53"/>
      <c r="D155" s="95"/>
      <c r="E155" s="2"/>
      <c r="F155" s="56"/>
      <c r="G155" s="56"/>
      <c r="H155" s="56"/>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c r="AX155" s="77"/>
      <c r="AY155" s="77"/>
      <c r="AZ155" s="77"/>
      <c r="BA155" s="77"/>
      <c r="BB155" s="77"/>
      <c r="BC155" s="77"/>
      <c r="BD155" s="77"/>
      <c r="BE155" s="77"/>
      <c r="BF155" s="77"/>
      <c r="BG155" s="77"/>
      <c r="BH155" s="77"/>
      <c r="BI155" s="77"/>
      <c r="BJ155" s="77"/>
      <c r="BK155" s="77"/>
      <c r="BL155" s="77"/>
      <c r="BM155" s="77"/>
      <c r="BN155" s="77"/>
      <c r="BO155" s="77"/>
      <c r="BP155" s="77"/>
      <c r="BQ155" s="77"/>
      <c r="BR155" s="77"/>
      <c r="BS155" s="77"/>
      <c r="BT155" s="77"/>
      <c r="BU155" s="77"/>
      <c r="BV155" s="77"/>
      <c r="BW155" s="77"/>
      <c r="BX155" s="77"/>
      <c r="BY155" s="77"/>
    </row>
    <row r="156" spans="1:78" s="14" customFormat="1" ht="15">
      <c r="A156" s="65"/>
      <c r="B156" s="38"/>
      <c r="C156" s="95"/>
      <c r="D156" s="95"/>
      <c r="E156" s="2"/>
      <c r="F156" s="56"/>
      <c r="G156" s="56"/>
      <c r="H156" s="56"/>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c r="AS156" s="77"/>
      <c r="AT156" s="77"/>
      <c r="AU156" s="77"/>
      <c r="AV156" s="77"/>
      <c r="AW156" s="77"/>
      <c r="AX156" s="77"/>
      <c r="AY156" s="77"/>
      <c r="AZ156" s="77"/>
      <c r="BA156" s="77"/>
      <c r="BB156" s="77"/>
      <c r="BC156" s="77"/>
      <c r="BD156" s="77"/>
      <c r="BE156" s="77"/>
      <c r="BF156" s="77"/>
      <c r="BG156" s="77"/>
      <c r="BH156" s="77"/>
      <c r="BI156" s="77"/>
      <c r="BJ156" s="77"/>
      <c r="BK156" s="77"/>
      <c r="BL156" s="77"/>
      <c r="BM156" s="77"/>
      <c r="BN156" s="77"/>
      <c r="BO156" s="77"/>
      <c r="BP156" s="77"/>
      <c r="BQ156" s="77"/>
      <c r="BR156" s="77"/>
      <c r="BS156" s="77"/>
      <c r="BT156" s="77"/>
      <c r="BU156" s="77"/>
      <c r="BV156" s="77"/>
      <c r="BW156" s="77"/>
      <c r="BX156" s="77"/>
      <c r="BY156" s="77"/>
    </row>
    <row r="157" spans="1:78" s="16" customFormat="1" ht="15">
      <c r="A157" s="62"/>
      <c r="B157" s="75" t="s">
        <v>93</v>
      </c>
      <c r="C157" s="61"/>
      <c r="D157" s="76" t="s">
        <v>33</v>
      </c>
      <c r="E157" s="76" t="s">
        <v>34</v>
      </c>
      <c r="F157" s="5" t="s">
        <v>77</v>
      </c>
      <c r="G157" s="5"/>
      <c r="H157" s="56"/>
      <c r="I157" s="66"/>
      <c r="J157" s="66"/>
      <c r="K157" s="66"/>
      <c r="L157" s="66"/>
      <c r="M157" s="66"/>
      <c r="N157" s="66"/>
      <c r="O157" s="66"/>
      <c r="P157" s="66"/>
      <c r="Q157" s="66"/>
      <c r="R157" s="66"/>
      <c r="S157" s="66"/>
      <c r="T157" s="66"/>
      <c r="U157" s="66"/>
      <c r="V157" s="66"/>
      <c r="W157" s="66"/>
      <c r="X157" s="66"/>
      <c r="Y157" s="66"/>
      <c r="Z157" s="66"/>
      <c r="AA157" s="66"/>
      <c r="AB157" s="66"/>
      <c r="AC157" s="66"/>
      <c r="AD157" s="66"/>
      <c r="AE157" s="66"/>
      <c r="AF157" s="66"/>
      <c r="AG157" s="66"/>
      <c r="AH157" s="66"/>
      <c r="AI157" s="66"/>
      <c r="AJ157" s="66"/>
      <c r="AK157" s="66"/>
      <c r="AL157" s="66"/>
      <c r="AM157" s="66"/>
      <c r="AN157" s="66"/>
      <c r="AO157" s="66"/>
      <c r="AP157" s="66"/>
      <c r="AQ157" s="66"/>
      <c r="AR157" s="66"/>
      <c r="AS157" s="66"/>
      <c r="AT157" s="66"/>
      <c r="AU157" s="66"/>
      <c r="AV157" s="66"/>
      <c r="AW157" s="66"/>
      <c r="AX157" s="66"/>
      <c r="AY157" s="66"/>
      <c r="AZ157" s="66"/>
      <c r="BA157" s="66"/>
      <c r="BB157" s="66"/>
      <c r="BC157" s="66"/>
      <c r="BD157" s="66"/>
      <c r="BE157" s="66"/>
      <c r="BF157" s="66"/>
      <c r="BG157" s="66"/>
      <c r="BH157" s="66"/>
      <c r="BI157" s="66"/>
      <c r="BJ157" s="66"/>
      <c r="BK157" s="66"/>
      <c r="BL157" s="66"/>
      <c r="BM157" s="66"/>
      <c r="BN157" s="66"/>
      <c r="BO157" s="66"/>
      <c r="BP157" s="66"/>
      <c r="BQ157" s="66"/>
      <c r="BR157" s="66"/>
      <c r="BS157" s="66"/>
      <c r="BT157" s="66"/>
      <c r="BU157" s="66"/>
      <c r="BV157" s="66"/>
      <c r="BW157" s="66"/>
      <c r="BX157" s="66"/>
      <c r="BY157" s="66"/>
    </row>
    <row r="158" spans="1:78" s="16" customFormat="1" ht="28.5">
      <c r="A158" s="62"/>
      <c r="B158" s="78" t="s">
        <v>94</v>
      </c>
      <c r="C158" s="60" t="s">
        <v>83</v>
      </c>
      <c r="D158" s="64"/>
      <c r="E158" s="64"/>
      <c r="F158" s="64"/>
      <c r="G158" s="5"/>
      <c r="H158" s="56"/>
      <c r="I158" s="66"/>
      <c r="J158" s="66"/>
      <c r="K158" s="66"/>
      <c r="L158" s="66"/>
      <c r="M158" s="66"/>
      <c r="N158" s="66"/>
      <c r="O158" s="66"/>
      <c r="P158" s="66"/>
      <c r="Q158" s="66"/>
      <c r="R158" s="66"/>
      <c r="S158" s="66"/>
      <c r="T158" s="66"/>
      <c r="U158" s="66"/>
      <c r="V158" s="66"/>
      <c r="W158" s="66"/>
      <c r="X158" s="66"/>
      <c r="Y158" s="66"/>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66"/>
      <c r="BG158" s="66"/>
      <c r="BH158" s="66"/>
      <c r="BI158" s="66"/>
      <c r="BJ158" s="66"/>
      <c r="BK158" s="66"/>
      <c r="BL158" s="66"/>
      <c r="BM158" s="66"/>
      <c r="BN158" s="66"/>
      <c r="BO158" s="66"/>
      <c r="BP158" s="66"/>
      <c r="BQ158" s="66"/>
      <c r="BR158" s="66"/>
      <c r="BS158" s="66"/>
      <c r="BT158" s="66"/>
      <c r="BU158" s="66"/>
      <c r="BV158" s="66"/>
      <c r="BW158" s="66"/>
      <c r="BX158" s="66"/>
      <c r="BY158" s="66"/>
    </row>
    <row r="159" spans="1:78" s="16" customFormat="1">
      <c r="A159" s="62"/>
      <c r="B159" s="70"/>
      <c r="C159" s="79" t="s">
        <v>84</v>
      </c>
      <c r="D159" s="64"/>
      <c r="E159" s="64"/>
      <c r="F159" s="64"/>
      <c r="G159" s="5"/>
      <c r="H159" s="56"/>
      <c r="I159" s="66"/>
      <c r="J159" s="66"/>
      <c r="K159" s="66"/>
      <c r="L159" s="66"/>
      <c r="M159" s="66"/>
      <c r="N159" s="66"/>
      <c r="O159" s="66"/>
      <c r="P159" s="66"/>
      <c r="Q159" s="66"/>
      <c r="R159" s="66"/>
      <c r="S159" s="66"/>
      <c r="T159" s="66"/>
      <c r="U159" s="66"/>
      <c r="V159" s="66"/>
      <c r="W159" s="66"/>
      <c r="X159" s="66"/>
      <c r="Y159" s="66"/>
      <c r="Z159" s="66"/>
      <c r="AA159" s="66"/>
      <c r="AB159" s="66"/>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c r="AZ159" s="66"/>
      <c r="BA159" s="66"/>
      <c r="BB159" s="66"/>
      <c r="BC159" s="66"/>
      <c r="BD159" s="66"/>
      <c r="BE159" s="66"/>
      <c r="BF159" s="66"/>
      <c r="BG159" s="66"/>
      <c r="BH159" s="66"/>
      <c r="BI159" s="66"/>
      <c r="BJ159" s="66"/>
      <c r="BK159" s="66"/>
      <c r="BL159" s="66"/>
      <c r="BM159" s="66"/>
      <c r="BN159" s="66"/>
      <c r="BO159" s="66"/>
      <c r="BP159" s="66"/>
      <c r="BQ159" s="66"/>
      <c r="BR159" s="66"/>
      <c r="BS159" s="66"/>
      <c r="BT159" s="66"/>
      <c r="BU159" s="66"/>
      <c r="BV159" s="66"/>
      <c r="BW159" s="66"/>
      <c r="BX159" s="66"/>
      <c r="BY159" s="66"/>
    </row>
    <row r="160" spans="1:78" s="16" customFormat="1" ht="15">
      <c r="A160" s="62"/>
      <c r="B160" s="80" t="s">
        <v>95</v>
      </c>
      <c r="C160" s="81"/>
      <c r="D160" s="82" t="s">
        <v>96</v>
      </c>
      <c r="E160" s="82" t="s">
        <v>97</v>
      </c>
      <c r="F160" s="82" t="s">
        <v>98</v>
      </c>
      <c r="G160" s="82" t="s">
        <v>99</v>
      </c>
      <c r="H160" s="56"/>
      <c r="I160" s="66"/>
      <c r="J160" s="66"/>
      <c r="K160" s="66"/>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6"/>
      <c r="BC160" s="66"/>
      <c r="BD160" s="66"/>
      <c r="BE160" s="66"/>
      <c r="BF160" s="66"/>
      <c r="BG160" s="66"/>
      <c r="BH160" s="66"/>
      <c r="BI160" s="66"/>
      <c r="BJ160" s="66"/>
      <c r="BK160" s="66"/>
      <c r="BL160" s="66"/>
      <c r="BM160" s="66"/>
      <c r="BN160" s="66"/>
      <c r="BO160" s="66"/>
      <c r="BP160" s="66"/>
      <c r="BQ160" s="66"/>
      <c r="BR160" s="66"/>
      <c r="BS160" s="66"/>
      <c r="BT160" s="66"/>
      <c r="BU160" s="66"/>
      <c r="BV160" s="66"/>
      <c r="BW160" s="66"/>
      <c r="BX160" s="66"/>
      <c r="BY160" s="66"/>
    </row>
    <row r="161" spans="1:77" s="16" customFormat="1" ht="42.75">
      <c r="A161" s="62"/>
      <c r="B161" s="5"/>
      <c r="C161" s="84" t="s">
        <v>100</v>
      </c>
      <c r="D161" s="64"/>
      <c r="E161" s="64"/>
      <c r="F161" s="64"/>
      <c r="G161" s="64"/>
      <c r="H161" s="56"/>
      <c r="I161" s="66"/>
      <c r="J161" s="66"/>
      <c r="K161" s="66"/>
      <c r="L161" s="66"/>
      <c r="M161" s="66"/>
      <c r="N161" s="66"/>
      <c r="O161" s="66"/>
      <c r="P161" s="66"/>
      <c r="Q161" s="66"/>
      <c r="R161" s="66"/>
      <c r="S161" s="66"/>
      <c r="T161" s="66"/>
      <c r="U161" s="66"/>
      <c r="V161" s="66"/>
      <c r="W161" s="66"/>
      <c r="X161" s="66"/>
      <c r="Y161" s="66"/>
      <c r="Z161" s="66"/>
      <c r="AA161" s="66"/>
      <c r="AB161" s="66"/>
      <c r="AC161" s="66"/>
      <c r="AD161" s="66"/>
      <c r="AE161" s="66"/>
      <c r="AF161" s="66"/>
      <c r="AG161" s="66"/>
      <c r="AH161" s="66"/>
      <c r="AI161" s="66"/>
      <c r="AJ161" s="66"/>
      <c r="AK161" s="66"/>
      <c r="AL161" s="66"/>
      <c r="AM161" s="66"/>
      <c r="AN161" s="66"/>
      <c r="AO161" s="66"/>
      <c r="AP161" s="66"/>
      <c r="AQ161" s="66"/>
      <c r="AR161" s="66"/>
      <c r="AS161" s="66"/>
      <c r="AT161" s="66"/>
      <c r="AU161" s="66"/>
      <c r="AV161" s="66"/>
      <c r="AW161" s="66"/>
      <c r="AX161" s="66"/>
      <c r="AY161" s="66"/>
      <c r="AZ161" s="66"/>
      <c r="BA161" s="66"/>
      <c r="BB161" s="66"/>
      <c r="BC161" s="66"/>
      <c r="BD161" s="66"/>
      <c r="BE161" s="66"/>
      <c r="BF161" s="66"/>
      <c r="BG161" s="66"/>
      <c r="BH161" s="66"/>
      <c r="BI161" s="66"/>
      <c r="BJ161" s="66"/>
      <c r="BK161" s="66"/>
      <c r="BL161" s="66"/>
      <c r="BM161" s="66"/>
      <c r="BN161" s="66"/>
      <c r="BO161" s="66"/>
      <c r="BP161" s="66"/>
      <c r="BQ161" s="66"/>
      <c r="BR161" s="66"/>
      <c r="BS161" s="66"/>
      <c r="BT161" s="66"/>
      <c r="BU161" s="66"/>
      <c r="BV161" s="66"/>
      <c r="BW161" s="66"/>
      <c r="BX161" s="66"/>
      <c r="BY161" s="66"/>
    </row>
    <row r="162" spans="1:77" s="16" customFormat="1">
      <c r="A162" s="62"/>
      <c r="B162" s="4"/>
      <c r="C162" s="85"/>
      <c r="D162" s="64"/>
      <c r="E162" s="64"/>
      <c r="F162" s="64"/>
      <c r="G162" s="64"/>
      <c r="H162" s="5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c r="AZ162" s="66"/>
      <c r="BA162" s="66"/>
      <c r="BB162" s="66"/>
      <c r="BC162" s="66"/>
      <c r="BD162" s="66"/>
      <c r="BE162" s="66"/>
      <c r="BF162" s="66"/>
      <c r="BG162" s="66"/>
      <c r="BH162" s="66"/>
      <c r="BI162" s="66"/>
      <c r="BJ162" s="66"/>
      <c r="BK162" s="66"/>
      <c r="BL162" s="66"/>
      <c r="BM162" s="66"/>
      <c r="BN162" s="66"/>
      <c r="BO162" s="66"/>
      <c r="BP162" s="66"/>
      <c r="BQ162" s="66"/>
      <c r="BR162" s="66"/>
      <c r="BS162" s="66"/>
      <c r="BT162" s="66"/>
      <c r="BU162" s="66"/>
      <c r="BV162" s="66"/>
      <c r="BW162" s="66"/>
      <c r="BX162" s="66"/>
      <c r="BY162" s="66"/>
    </row>
    <row r="163" spans="1:77" s="16" customFormat="1" ht="15">
      <c r="A163" s="62"/>
      <c r="B163" s="75" t="s">
        <v>101</v>
      </c>
      <c r="C163" s="2"/>
      <c r="D163" s="2"/>
      <c r="E163" s="5"/>
      <c r="F163" s="5"/>
      <c r="G163" s="5"/>
      <c r="H163" s="56"/>
      <c r="I163" s="66"/>
      <c r="J163" s="66"/>
      <c r="K163" s="66"/>
      <c r="L163" s="66"/>
      <c r="M163" s="66"/>
      <c r="N163" s="66"/>
      <c r="O163" s="66"/>
      <c r="P163" s="66"/>
      <c r="Q163" s="66"/>
      <c r="R163" s="66"/>
      <c r="S163" s="66"/>
      <c r="T163" s="66"/>
      <c r="U163" s="66"/>
      <c r="V163" s="66"/>
      <c r="W163" s="66"/>
      <c r="X163" s="66"/>
      <c r="Y163" s="66"/>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66"/>
      <c r="BD163" s="66"/>
      <c r="BE163" s="66"/>
      <c r="BF163" s="66"/>
      <c r="BG163" s="66"/>
      <c r="BH163" s="66"/>
      <c r="BI163" s="66"/>
      <c r="BJ163" s="66"/>
      <c r="BK163" s="66"/>
      <c r="BL163" s="66"/>
      <c r="BM163" s="66"/>
      <c r="BN163" s="66"/>
      <c r="BO163" s="66"/>
      <c r="BP163" s="66"/>
      <c r="BQ163" s="66"/>
      <c r="BR163" s="66"/>
      <c r="BS163" s="66"/>
      <c r="BT163" s="66"/>
      <c r="BU163" s="66"/>
      <c r="BV163" s="66"/>
      <c r="BW163" s="66"/>
      <c r="BX163" s="66"/>
      <c r="BY163" s="66"/>
    </row>
    <row r="164" spans="1:77" s="16" customFormat="1" ht="15">
      <c r="A164" s="62"/>
      <c r="B164" s="7"/>
      <c r="C164" s="2"/>
      <c r="D164" s="2"/>
      <c r="E164" s="5"/>
      <c r="F164" s="5"/>
      <c r="G164" s="5"/>
      <c r="H164" s="2"/>
      <c r="I164" s="66"/>
      <c r="J164" s="66"/>
      <c r="K164" s="66"/>
      <c r="L164" s="66"/>
      <c r="M164" s="66"/>
      <c r="N164" s="66"/>
      <c r="O164" s="66"/>
      <c r="P164" s="66"/>
      <c r="Q164" s="66"/>
      <c r="R164" s="66"/>
      <c r="S164" s="66"/>
      <c r="T164" s="66"/>
      <c r="U164" s="66"/>
      <c r="V164" s="66"/>
      <c r="W164" s="66"/>
      <c r="X164" s="66"/>
      <c r="Y164" s="66"/>
      <c r="Z164" s="66"/>
      <c r="AA164" s="66"/>
      <c r="AB164" s="66"/>
      <c r="AC164" s="66"/>
      <c r="AD164" s="66"/>
      <c r="AE164" s="66"/>
      <c r="AF164" s="66"/>
      <c r="AG164" s="66"/>
      <c r="AH164" s="66"/>
      <c r="AI164" s="66"/>
      <c r="AJ164" s="66"/>
      <c r="AK164" s="66"/>
      <c r="AL164" s="66"/>
      <c r="AM164" s="66"/>
      <c r="AN164" s="66"/>
      <c r="AO164" s="66"/>
      <c r="AP164" s="66"/>
      <c r="AQ164" s="66"/>
      <c r="AR164" s="66"/>
      <c r="AS164" s="66"/>
      <c r="AT164" s="66"/>
      <c r="AU164" s="66"/>
      <c r="AV164" s="66"/>
      <c r="AW164" s="66"/>
      <c r="AX164" s="66"/>
      <c r="AY164" s="66"/>
      <c r="AZ164" s="66"/>
      <c r="BA164" s="66"/>
      <c r="BB164" s="66"/>
      <c r="BC164" s="66"/>
      <c r="BD164" s="66"/>
      <c r="BE164" s="66"/>
      <c r="BF164" s="66"/>
      <c r="BG164" s="66"/>
      <c r="BH164" s="66"/>
      <c r="BI164" s="66"/>
      <c r="BJ164" s="66"/>
      <c r="BK164" s="66"/>
      <c r="BL164" s="66"/>
      <c r="BM164" s="66"/>
      <c r="BN164" s="66"/>
      <c r="BO164" s="66"/>
      <c r="BP164" s="66"/>
      <c r="BQ164" s="66"/>
      <c r="BR164" s="66"/>
      <c r="BS164" s="66"/>
      <c r="BT164" s="66"/>
      <c r="BU164" s="66"/>
      <c r="BV164" s="66"/>
      <c r="BW164" s="66"/>
      <c r="BX164" s="66"/>
      <c r="BY164" s="66"/>
    </row>
    <row r="165" spans="1:77" s="14" customFormat="1">
      <c r="A165" s="65"/>
      <c r="B165" s="107" t="s">
        <v>159</v>
      </c>
      <c r="C165" s="2"/>
      <c r="D165" s="2"/>
      <c r="E165" s="5"/>
      <c r="F165" s="5"/>
      <c r="G165" s="5"/>
      <c r="H165" s="56"/>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c r="AT165" s="77"/>
      <c r="AU165" s="77"/>
      <c r="AV165" s="77"/>
      <c r="AW165" s="77"/>
      <c r="AX165" s="77"/>
      <c r="AY165" s="77"/>
      <c r="AZ165" s="77"/>
      <c r="BA165" s="77"/>
      <c r="BB165" s="77"/>
      <c r="BC165" s="77"/>
      <c r="BD165" s="77"/>
      <c r="BE165" s="77"/>
      <c r="BF165" s="77"/>
      <c r="BG165" s="77"/>
      <c r="BH165" s="77"/>
      <c r="BI165" s="77"/>
      <c r="BJ165" s="77"/>
      <c r="BK165" s="77"/>
      <c r="BL165" s="77"/>
      <c r="BM165" s="77"/>
      <c r="BN165" s="77"/>
      <c r="BO165" s="77"/>
      <c r="BP165" s="77"/>
      <c r="BQ165" s="77"/>
      <c r="BR165" s="77"/>
      <c r="BS165" s="77"/>
      <c r="BT165" s="77"/>
      <c r="BU165" s="77"/>
      <c r="BV165" s="77"/>
      <c r="BW165" s="77"/>
      <c r="BX165" s="77"/>
      <c r="BY165" s="77"/>
    </row>
    <row r="166" spans="1:77" ht="42.75">
      <c r="B166" s="137" t="s">
        <v>166</v>
      </c>
      <c r="C166" s="98" t="s">
        <v>112</v>
      </c>
      <c r="D166" s="148" t="s">
        <v>145</v>
      </c>
      <c r="E166" s="99" t="s">
        <v>2000</v>
      </c>
    </row>
    <row r="167" spans="1:77">
      <c r="B167" s="47"/>
      <c r="C167" s="100">
        <v>1</v>
      </c>
      <c r="D167" s="101"/>
      <c r="E167" s="40"/>
    </row>
    <row r="168" spans="1:77">
      <c r="C168" s="102">
        <v>2</v>
      </c>
      <c r="D168" s="101"/>
      <c r="E168" s="40"/>
    </row>
    <row r="169" spans="1:77">
      <c r="C169" s="102">
        <v>3</v>
      </c>
      <c r="D169" s="101"/>
      <c r="E169" s="40"/>
    </row>
    <row r="170" spans="1:77">
      <c r="C170" s="102">
        <v>4</v>
      </c>
      <c r="D170" s="101"/>
      <c r="E170" s="40"/>
    </row>
    <row r="171" spans="1:77">
      <c r="C171" s="102">
        <v>5</v>
      </c>
      <c r="D171" s="101"/>
      <c r="E171" s="40"/>
    </row>
    <row r="172" spans="1:77">
      <c r="C172" s="102">
        <v>6</v>
      </c>
      <c r="D172" s="101"/>
      <c r="E172" s="40"/>
    </row>
    <row r="173" spans="1:77">
      <c r="C173" s="102">
        <v>7</v>
      </c>
      <c r="D173" s="101"/>
      <c r="E173" s="40"/>
    </row>
    <row r="174" spans="1:77">
      <c r="C174" s="102">
        <v>8</v>
      </c>
      <c r="D174" s="101"/>
      <c r="E174" s="40"/>
    </row>
    <row r="175" spans="1:77">
      <c r="C175" s="102">
        <v>9</v>
      </c>
      <c r="D175" s="101"/>
      <c r="E175" s="40"/>
      <c r="F175" s="122"/>
    </row>
    <row r="176" spans="1:77">
      <c r="C176" s="103">
        <v>10</v>
      </c>
      <c r="D176" s="101"/>
      <c r="E176" s="40"/>
    </row>
    <row r="177" spans="1:78">
      <c r="C177" s="518" t="s">
        <v>114</v>
      </c>
      <c r="D177" s="519"/>
      <c r="E177" s="150">
        <f>SUM(E167:E176)</f>
        <v>0</v>
      </c>
    </row>
    <row r="178" spans="1:78">
      <c r="A178" s="50"/>
    </row>
    <row r="179" spans="1:78" s="16" customFormat="1" ht="18.75" thickBot="1">
      <c r="A179" s="18"/>
      <c r="C179" s="108"/>
      <c r="D179" s="108"/>
      <c r="E179" s="108"/>
      <c r="F179" s="109"/>
      <c r="G179" s="109"/>
      <c r="H179" s="110"/>
      <c r="I179" s="2"/>
      <c r="J179" s="66"/>
      <c r="K179" s="66"/>
      <c r="L179" s="66"/>
      <c r="M179" s="66"/>
      <c r="N179" s="66"/>
      <c r="O179" s="66"/>
      <c r="P179" s="66"/>
      <c r="Q179" s="66"/>
      <c r="R179" s="66"/>
      <c r="S179" s="66"/>
      <c r="T179" s="66"/>
      <c r="U179" s="66"/>
      <c r="V179" s="66"/>
      <c r="W179" s="66"/>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66"/>
      <c r="AU179" s="66"/>
      <c r="AV179" s="66"/>
      <c r="AW179" s="66"/>
      <c r="AX179" s="66"/>
      <c r="AY179" s="66"/>
      <c r="AZ179" s="66"/>
      <c r="BA179" s="66"/>
      <c r="BB179" s="66"/>
      <c r="BC179" s="66"/>
      <c r="BD179" s="66"/>
      <c r="BE179" s="66"/>
      <c r="BF179" s="66"/>
      <c r="BG179" s="66"/>
      <c r="BH179" s="66"/>
      <c r="BI179" s="66"/>
      <c r="BJ179" s="66"/>
      <c r="BK179" s="66"/>
      <c r="BL179" s="66"/>
      <c r="BM179" s="66"/>
      <c r="BN179" s="66"/>
      <c r="BO179" s="66"/>
      <c r="BP179" s="66"/>
      <c r="BQ179" s="66"/>
      <c r="BR179" s="66"/>
      <c r="BS179" s="66"/>
      <c r="BT179" s="66"/>
      <c r="BU179" s="66"/>
      <c r="BV179" s="66"/>
      <c r="BW179" s="66"/>
      <c r="BX179" s="66"/>
      <c r="BY179" s="66"/>
      <c r="BZ179" s="66"/>
    </row>
    <row r="180" spans="1:78" s="16" customFormat="1" ht="15">
      <c r="A180" s="18"/>
      <c r="B180" s="6" t="s">
        <v>102</v>
      </c>
      <c r="C180" s="111"/>
      <c r="D180" s="112" t="s">
        <v>103</v>
      </c>
      <c r="E180" s="113" t="s">
        <v>104</v>
      </c>
      <c r="F180" s="114" t="s">
        <v>105</v>
      </c>
      <c r="G180" s="115" t="s">
        <v>106</v>
      </c>
      <c r="I180" s="517"/>
      <c r="J180" s="66"/>
      <c r="K180" s="66"/>
      <c r="L180" s="66"/>
      <c r="M180" s="66"/>
      <c r="N180" s="66"/>
      <c r="O180" s="66"/>
      <c r="P180" s="66"/>
      <c r="Q180" s="66"/>
      <c r="R180" s="66"/>
      <c r="S180" s="66"/>
      <c r="T180" s="66"/>
      <c r="U180" s="66"/>
      <c r="V180" s="66"/>
      <c r="W180" s="66"/>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6"/>
      <c r="AV180" s="66"/>
      <c r="AW180" s="66"/>
      <c r="AX180" s="66"/>
      <c r="AY180" s="66"/>
      <c r="AZ180" s="66"/>
      <c r="BA180" s="66"/>
      <c r="BB180" s="66"/>
      <c r="BC180" s="66"/>
      <c r="BD180" s="66"/>
      <c r="BE180" s="66"/>
      <c r="BF180" s="66"/>
      <c r="BG180" s="66"/>
      <c r="BH180" s="66"/>
      <c r="BI180" s="66"/>
      <c r="BJ180" s="66"/>
      <c r="BK180" s="66"/>
      <c r="BL180" s="66"/>
      <c r="BM180" s="66"/>
      <c r="BN180" s="66"/>
      <c r="BO180" s="66"/>
      <c r="BP180" s="66"/>
      <c r="BQ180" s="66"/>
      <c r="BR180" s="66"/>
      <c r="BS180" s="66"/>
      <c r="BT180" s="66"/>
      <c r="BU180" s="66"/>
      <c r="BV180" s="66"/>
      <c r="BW180" s="66"/>
      <c r="BX180" s="66"/>
      <c r="BY180" s="66"/>
      <c r="BZ180" s="66"/>
    </row>
    <row r="181" spans="1:78" s="16" customFormat="1" ht="72" thickBot="1">
      <c r="A181" s="18"/>
      <c r="C181" s="129" t="s">
        <v>108</v>
      </c>
      <c r="D181" s="116">
        <f>IF(E177=0,0,E177*tCO2e_KWhחשמל)</f>
        <v>0</v>
      </c>
      <c r="E181" s="163">
        <f>IF(E177=0,0,$C$51)</f>
        <v>0</v>
      </c>
      <c r="F181" s="164">
        <f>IF(E181=0,0,-1*(1-D181/E181))</f>
        <v>0</v>
      </c>
      <c r="G181" s="117"/>
      <c r="H181" s="138" t="s">
        <v>107</v>
      </c>
      <c r="I181" s="517"/>
      <c r="J181" s="66"/>
      <c r="K181" s="66"/>
      <c r="L181" s="66"/>
      <c r="M181" s="66"/>
      <c r="N181" s="66"/>
      <c r="O181" s="66"/>
      <c r="P181" s="66"/>
      <c r="Q181" s="66"/>
      <c r="R181" s="66"/>
      <c r="S181" s="66"/>
      <c r="T181" s="66"/>
      <c r="U181" s="66"/>
      <c r="V181" s="66"/>
      <c r="W181" s="66"/>
      <c r="X181" s="66"/>
      <c r="Y181" s="66"/>
      <c r="Z181" s="66"/>
      <c r="AA181" s="66"/>
      <c r="AB181" s="66"/>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c r="AZ181" s="66"/>
      <c r="BA181" s="66"/>
      <c r="BB181" s="66"/>
      <c r="BC181" s="66"/>
      <c r="BD181" s="66"/>
      <c r="BE181" s="66"/>
      <c r="BF181" s="66"/>
      <c r="BG181" s="66"/>
      <c r="BH181" s="66"/>
      <c r="BI181" s="66"/>
      <c r="BJ181" s="66"/>
      <c r="BK181" s="66"/>
      <c r="BL181" s="66"/>
      <c r="BM181" s="66"/>
      <c r="BN181" s="66"/>
      <c r="BO181" s="66"/>
      <c r="BP181" s="66"/>
      <c r="BQ181" s="66"/>
      <c r="BR181" s="66"/>
      <c r="BS181" s="66"/>
      <c r="BT181" s="66"/>
      <c r="BU181" s="66"/>
      <c r="BV181" s="66"/>
      <c r="BW181" s="66"/>
      <c r="BX181" s="66"/>
      <c r="BY181" s="66"/>
      <c r="BZ181" s="66"/>
    </row>
    <row r="182" spans="1:78" s="16" customFormat="1" ht="15.75" thickBot="1">
      <c r="A182" s="18"/>
      <c r="B182" s="70"/>
      <c r="C182" s="3"/>
      <c r="D182" s="87"/>
      <c r="E182" s="5"/>
      <c r="F182" s="88"/>
      <c r="G182" s="2"/>
      <c r="H182" s="2"/>
      <c r="I182" s="66"/>
      <c r="J182" s="66"/>
      <c r="K182" s="66"/>
      <c r="L182" s="66"/>
      <c r="M182" s="66"/>
      <c r="N182" s="66"/>
      <c r="O182" s="66"/>
      <c r="P182" s="66"/>
      <c r="Q182" s="66"/>
      <c r="R182" s="66"/>
      <c r="S182" s="66"/>
      <c r="T182" s="66"/>
      <c r="U182" s="66"/>
      <c r="V182" s="66"/>
      <c r="W182" s="66"/>
      <c r="X182" s="66"/>
      <c r="Y182" s="66"/>
      <c r="Z182" s="66"/>
      <c r="AA182" s="66"/>
      <c r="AB182" s="66"/>
      <c r="AC182" s="66"/>
      <c r="AD182" s="66"/>
      <c r="AE182" s="66"/>
      <c r="AF182" s="66"/>
      <c r="AG182" s="66"/>
      <c r="AH182" s="66"/>
      <c r="AI182" s="66"/>
      <c r="AJ182" s="66"/>
      <c r="AK182" s="66"/>
      <c r="AL182" s="66"/>
      <c r="AM182" s="66"/>
      <c r="AN182" s="66"/>
      <c r="AO182" s="66"/>
      <c r="AP182" s="66"/>
      <c r="AQ182" s="66"/>
      <c r="AR182" s="66"/>
      <c r="AS182" s="66"/>
      <c r="AT182" s="66"/>
      <c r="AU182" s="66"/>
      <c r="AV182" s="66"/>
      <c r="AW182" s="66"/>
      <c r="AX182" s="66"/>
      <c r="AY182" s="66"/>
      <c r="AZ182" s="66"/>
      <c r="BA182" s="66"/>
      <c r="BB182" s="66"/>
      <c r="BC182" s="66"/>
      <c r="BD182" s="66"/>
      <c r="BE182" s="66"/>
      <c r="BF182" s="66"/>
      <c r="BG182" s="66"/>
      <c r="BH182" s="66"/>
      <c r="BI182" s="66"/>
      <c r="BJ182" s="66"/>
      <c r="BK182" s="66"/>
      <c r="BL182" s="66"/>
      <c r="BM182" s="66"/>
      <c r="BN182" s="66"/>
      <c r="BO182" s="66"/>
      <c r="BP182" s="66"/>
      <c r="BQ182" s="66"/>
      <c r="BR182" s="66"/>
      <c r="BS182" s="66"/>
      <c r="BT182" s="66"/>
      <c r="BU182" s="66"/>
      <c r="BV182" s="66"/>
      <c r="BW182" s="66"/>
      <c r="BX182" s="66"/>
      <c r="BY182" s="66"/>
    </row>
    <row r="183" spans="1:78" s="16" customFormat="1" ht="15">
      <c r="A183" s="18"/>
      <c r="B183" s="7" t="s">
        <v>111</v>
      </c>
      <c r="C183" s="118"/>
      <c r="D183" s="119" t="s">
        <v>103</v>
      </c>
      <c r="E183" s="120" t="s">
        <v>104</v>
      </c>
      <c r="F183" s="119" t="s">
        <v>105</v>
      </c>
      <c r="G183" s="121" t="s">
        <v>106</v>
      </c>
      <c r="I183" s="66"/>
      <c r="J183" s="66"/>
      <c r="K183" s="66"/>
      <c r="L183" s="66"/>
      <c r="M183" s="66"/>
      <c r="N183" s="66"/>
      <c r="O183" s="66"/>
      <c r="P183" s="66"/>
      <c r="Q183" s="66"/>
      <c r="R183" s="66"/>
      <c r="S183" s="66"/>
      <c r="T183" s="66"/>
      <c r="U183" s="66"/>
      <c r="V183" s="66"/>
      <c r="W183" s="66"/>
      <c r="X183" s="66"/>
      <c r="Y183" s="66"/>
      <c r="Z183" s="66"/>
      <c r="AA183" s="66"/>
      <c r="AB183" s="66"/>
      <c r="AC183" s="66"/>
      <c r="AD183" s="66"/>
      <c r="AE183" s="66"/>
      <c r="AF183" s="66"/>
      <c r="AG183" s="66"/>
      <c r="AH183" s="66"/>
      <c r="AI183" s="66"/>
      <c r="AJ183" s="66"/>
      <c r="AK183" s="66"/>
      <c r="AL183" s="66"/>
      <c r="AM183" s="66"/>
      <c r="AN183" s="66"/>
      <c r="AO183" s="66"/>
      <c r="AP183" s="66"/>
      <c r="AQ183" s="66"/>
      <c r="AR183" s="66"/>
      <c r="AS183" s="66"/>
      <c r="AT183" s="66"/>
      <c r="AU183" s="66"/>
      <c r="AV183" s="66"/>
      <c r="AW183" s="66"/>
      <c r="AX183" s="66"/>
      <c r="AY183" s="66"/>
      <c r="AZ183" s="66"/>
      <c r="BA183" s="66"/>
      <c r="BB183" s="66"/>
      <c r="BC183" s="66"/>
      <c r="BD183" s="66"/>
      <c r="BE183" s="66"/>
      <c r="BF183" s="66"/>
      <c r="BG183" s="66"/>
      <c r="BH183" s="66"/>
      <c r="BI183" s="66"/>
      <c r="BJ183" s="66"/>
      <c r="BK183" s="66"/>
      <c r="BL183" s="66"/>
      <c r="BM183" s="66"/>
      <c r="BN183" s="66"/>
      <c r="BO183" s="66"/>
      <c r="BP183" s="66"/>
      <c r="BQ183" s="66"/>
      <c r="BR183" s="66"/>
      <c r="BS183" s="66"/>
      <c r="BT183" s="66"/>
      <c r="BU183" s="66"/>
      <c r="BV183" s="66"/>
      <c r="BW183" s="66"/>
      <c r="BX183" s="66"/>
    </row>
    <row r="184" spans="1:78" s="16" customFormat="1" ht="72" thickBot="1">
      <c r="A184" s="18"/>
      <c r="B184" s="70"/>
      <c r="C184" s="86" t="s">
        <v>144</v>
      </c>
      <c r="D184" s="116">
        <f>IF(E177=0,0,E177)</f>
        <v>0</v>
      </c>
      <c r="E184" s="116">
        <f>IF(E177=0,0,$E$51)</f>
        <v>0</v>
      </c>
      <c r="F184" s="164">
        <f>IF(E184=0,0,-1*(1-D184/E184))</f>
        <v>0</v>
      </c>
      <c r="G184" s="117"/>
      <c r="H184" s="165" t="s">
        <v>107</v>
      </c>
      <c r="I184" s="66"/>
      <c r="J184" s="66"/>
      <c r="K184" s="66"/>
      <c r="L184" s="66"/>
      <c r="M184" s="66"/>
      <c r="N184" s="66"/>
      <c r="O184" s="66"/>
      <c r="P184" s="66"/>
      <c r="Q184" s="66"/>
      <c r="R184" s="66"/>
      <c r="S184" s="66"/>
      <c r="T184" s="66"/>
      <c r="U184" s="66"/>
      <c r="V184" s="66"/>
      <c r="W184" s="66"/>
      <c r="X184" s="66"/>
      <c r="Y184" s="66"/>
      <c r="Z184" s="66"/>
      <c r="AA184" s="66"/>
      <c r="AB184" s="66"/>
      <c r="AC184" s="66"/>
      <c r="AD184" s="66"/>
      <c r="AE184" s="66"/>
      <c r="AF184" s="66"/>
      <c r="AG184" s="66"/>
      <c r="AH184" s="66"/>
      <c r="AI184" s="66"/>
      <c r="AJ184" s="66"/>
      <c r="AK184" s="66"/>
      <c r="AL184" s="66"/>
      <c r="AM184" s="66"/>
      <c r="AN184" s="66"/>
      <c r="AO184" s="66"/>
      <c r="AP184" s="66"/>
      <c r="AQ184" s="66"/>
      <c r="AR184" s="66"/>
      <c r="AS184" s="66"/>
      <c r="AT184" s="66"/>
      <c r="AU184" s="66"/>
      <c r="AV184" s="66"/>
      <c r="AW184" s="66"/>
      <c r="AX184" s="66"/>
      <c r="AY184" s="66"/>
      <c r="AZ184" s="66"/>
      <c r="BA184" s="66"/>
      <c r="BB184" s="66"/>
      <c r="BC184" s="66"/>
      <c r="BD184" s="66"/>
      <c r="BE184" s="66"/>
      <c r="BF184" s="66"/>
      <c r="BG184" s="66"/>
      <c r="BH184" s="66"/>
      <c r="BI184" s="66"/>
      <c r="BJ184" s="66"/>
      <c r="BK184" s="66"/>
      <c r="BL184" s="66"/>
      <c r="BM184" s="66"/>
      <c r="BN184" s="66"/>
      <c r="BO184" s="66"/>
      <c r="BP184" s="66"/>
      <c r="BQ184" s="66"/>
      <c r="BR184" s="66"/>
      <c r="BS184" s="66"/>
      <c r="BT184" s="66"/>
      <c r="BU184" s="66"/>
      <c r="BV184" s="66"/>
      <c r="BW184" s="66"/>
      <c r="BX184" s="66"/>
    </row>
    <row r="185" spans="1:78" s="14" customFormat="1">
      <c r="A185" s="22"/>
      <c r="C185" s="140"/>
      <c r="D185" s="141"/>
      <c r="E185" s="141"/>
      <c r="F185" s="141"/>
      <c r="G185" s="141"/>
      <c r="H185" s="2"/>
      <c r="I185" s="66"/>
      <c r="J185" s="77"/>
      <c r="K185" s="77"/>
      <c r="L185" s="77"/>
      <c r="M185" s="77"/>
      <c r="N185" s="77"/>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66"/>
      <c r="AT185" s="66"/>
      <c r="AU185" s="66"/>
      <c r="AV185" s="66"/>
      <c r="AW185" s="66"/>
      <c r="AX185" s="66"/>
      <c r="AY185" s="66"/>
      <c r="AZ185" s="66"/>
      <c r="BA185" s="66"/>
      <c r="BB185" s="66"/>
      <c r="BC185" s="66"/>
      <c r="BD185" s="66"/>
      <c r="BE185" s="66"/>
      <c r="BF185" s="66"/>
      <c r="BG185" s="66"/>
      <c r="BH185" s="66"/>
      <c r="BI185" s="66"/>
      <c r="BJ185" s="66"/>
      <c r="BK185" s="66"/>
      <c r="BL185" s="66"/>
      <c r="BM185" s="66"/>
      <c r="BN185" s="66"/>
      <c r="BO185" s="66"/>
      <c r="BP185" s="66"/>
      <c r="BQ185" s="66"/>
      <c r="BR185" s="66"/>
      <c r="BS185" s="66"/>
      <c r="BT185" s="66"/>
      <c r="BU185" s="66"/>
      <c r="BV185" s="66"/>
      <c r="BW185" s="66"/>
      <c r="BX185" s="66"/>
      <c r="BY185" s="66"/>
    </row>
    <row r="186" spans="1:78" s="93" customFormat="1" ht="27.75">
      <c r="A186" s="128">
        <v>7.9</v>
      </c>
      <c r="B186" s="139" t="s">
        <v>110</v>
      </c>
      <c r="C186" s="92"/>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c r="AQ186" s="92"/>
      <c r="AR186" s="92"/>
      <c r="AS186" s="92"/>
      <c r="AT186" s="92"/>
      <c r="AU186" s="92"/>
      <c r="AV186" s="92"/>
      <c r="AW186" s="92"/>
      <c r="AX186" s="92"/>
      <c r="AY186" s="92"/>
      <c r="AZ186" s="92"/>
      <c r="BA186" s="92"/>
      <c r="BB186" s="92"/>
      <c r="BC186" s="92"/>
      <c r="BD186" s="92"/>
      <c r="BE186" s="92"/>
      <c r="BF186" s="92"/>
      <c r="BG186" s="92"/>
      <c r="BH186" s="92"/>
      <c r="BI186" s="92"/>
      <c r="BJ186" s="92"/>
      <c r="BK186" s="92"/>
      <c r="BL186" s="92"/>
      <c r="BM186" s="92"/>
      <c r="BN186" s="92"/>
      <c r="BO186" s="92"/>
      <c r="BP186" s="92"/>
      <c r="BQ186" s="92"/>
      <c r="BR186" s="92"/>
      <c r="BS186" s="92"/>
      <c r="BT186" s="92"/>
      <c r="BU186" s="92"/>
      <c r="BV186" s="92"/>
      <c r="BW186" s="92"/>
      <c r="BX186" s="92"/>
      <c r="BY186" s="92"/>
    </row>
    <row r="187" spans="1:78" s="14" customFormat="1">
      <c r="A187" s="65"/>
      <c r="B187" s="96"/>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c r="AS187" s="77"/>
      <c r="AT187" s="77"/>
      <c r="AU187" s="77"/>
      <c r="AV187" s="77"/>
      <c r="AW187" s="77"/>
      <c r="AX187" s="77"/>
      <c r="AY187" s="77"/>
      <c r="AZ187" s="77"/>
      <c r="BA187" s="77"/>
      <c r="BB187" s="77"/>
      <c r="BC187" s="77"/>
      <c r="BD187" s="77"/>
      <c r="BE187" s="77"/>
      <c r="BF187" s="77"/>
      <c r="BG187" s="77"/>
      <c r="BH187" s="77"/>
      <c r="BI187" s="77"/>
      <c r="BJ187" s="77"/>
      <c r="BK187" s="77"/>
      <c r="BL187" s="77"/>
      <c r="BM187" s="77"/>
      <c r="BN187" s="77"/>
      <c r="BO187" s="77"/>
      <c r="BP187" s="77"/>
      <c r="BQ187" s="77"/>
      <c r="BR187" s="77"/>
      <c r="BS187" s="77"/>
      <c r="BT187" s="77"/>
      <c r="BU187" s="77"/>
      <c r="BV187" s="77"/>
      <c r="BW187" s="77"/>
      <c r="BX187" s="77"/>
      <c r="BY187" s="77"/>
    </row>
    <row r="188" spans="1:78" s="14" customFormat="1" ht="28.5">
      <c r="A188" s="65"/>
      <c r="B188" s="38" t="s">
        <v>119</v>
      </c>
      <c r="C188" s="53"/>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c r="AS188" s="77"/>
      <c r="AT188" s="77"/>
      <c r="AU188" s="77"/>
      <c r="AV188" s="77"/>
      <c r="AW188" s="77"/>
      <c r="AX188" s="77"/>
      <c r="AY188" s="77"/>
      <c r="AZ188" s="77"/>
      <c r="BA188" s="77"/>
      <c r="BB188" s="77"/>
      <c r="BC188" s="77"/>
      <c r="BD188" s="77"/>
      <c r="BE188" s="77"/>
      <c r="BF188" s="77"/>
      <c r="BG188" s="77"/>
      <c r="BH188" s="77"/>
      <c r="BI188" s="77"/>
      <c r="BJ188" s="77"/>
      <c r="BK188" s="77"/>
      <c r="BL188" s="77"/>
      <c r="BM188" s="77"/>
      <c r="BN188" s="77"/>
      <c r="BO188" s="77"/>
      <c r="BP188" s="77"/>
      <c r="BQ188" s="77"/>
      <c r="BR188" s="77"/>
      <c r="BS188" s="77"/>
      <c r="BT188" s="77"/>
      <c r="BU188" s="77"/>
      <c r="BV188" s="77"/>
      <c r="BW188" s="77"/>
      <c r="BX188" s="77"/>
      <c r="BY188" s="77"/>
    </row>
    <row r="189" spans="1:78" s="14" customFormat="1">
      <c r="A189" s="65"/>
      <c r="B189" s="96"/>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c r="AS189" s="77"/>
      <c r="AT189" s="77"/>
      <c r="AU189" s="77"/>
      <c r="AV189" s="77"/>
      <c r="AW189" s="77"/>
      <c r="AX189" s="77"/>
      <c r="AY189" s="77"/>
      <c r="AZ189" s="77"/>
      <c r="BA189" s="77"/>
      <c r="BB189" s="77"/>
      <c r="BC189" s="77"/>
      <c r="BD189" s="77"/>
      <c r="BE189" s="77"/>
      <c r="BF189" s="77"/>
      <c r="BG189" s="77"/>
      <c r="BH189" s="77"/>
      <c r="BI189" s="77"/>
      <c r="BJ189" s="77"/>
      <c r="BK189" s="77"/>
      <c r="BL189" s="77"/>
      <c r="BM189" s="77"/>
      <c r="BN189" s="77"/>
      <c r="BO189" s="77"/>
      <c r="BP189" s="77"/>
      <c r="BQ189" s="77"/>
      <c r="BR189" s="77"/>
      <c r="BS189" s="77"/>
      <c r="BT189" s="77"/>
      <c r="BU189" s="77"/>
      <c r="BV189" s="77"/>
      <c r="BW189" s="77"/>
      <c r="BX189" s="77"/>
      <c r="BY189" s="77"/>
    </row>
    <row r="190" spans="1:78" s="14" customFormat="1" ht="15">
      <c r="A190" s="65"/>
      <c r="B190" s="75" t="s">
        <v>93</v>
      </c>
      <c r="C190" s="61"/>
      <c r="D190" s="76" t="s">
        <v>33</v>
      </c>
      <c r="E190" s="76" t="s">
        <v>34</v>
      </c>
      <c r="F190" s="5" t="s">
        <v>77</v>
      </c>
      <c r="G190" s="5"/>
      <c r="H190" s="56"/>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c r="AS190" s="77"/>
      <c r="AT190" s="77"/>
      <c r="AU190" s="77"/>
      <c r="AV190" s="77"/>
      <c r="AW190" s="77"/>
      <c r="AX190" s="77"/>
      <c r="AY190" s="77"/>
      <c r="AZ190" s="77"/>
      <c r="BA190" s="77"/>
      <c r="BB190" s="77"/>
      <c r="BC190" s="77"/>
      <c r="BD190" s="77"/>
      <c r="BE190" s="77"/>
      <c r="BF190" s="77"/>
      <c r="BG190" s="77"/>
      <c r="BH190" s="77"/>
      <c r="BI190" s="77"/>
      <c r="BJ190" s="77"/>
      <c r="BK190" s="77"/>
      <c r="BL190" s="77"/>
      <c r="BM190" s="77"/>
      <c r="BN190" s="77"/>
      <c r="BO190" s="77"/>
      <c r="BP190" s="77"/>
      <c r="BQ190" s="77"/>
      <c r="BR190" s="77"/>
      <c r="BS190" s="77"/>
      <c r="BT190" s="77"/>
      <c r="BU190" s="77"/>
      <c r="BV190" s="77"/>
      <c r="BW190" s="77"/>
      <c r="BX190" s="77"/>
      <c r="BY190" s="77"/>
    </row>
    <row r="191" spans="1:78" s="14" customFormat="1" ht="28.5">
      <c r="A191" s="65"/>
      <c r="B191" s="78" t="s">
        <v>94</v>
      </c>
      <c r="C191" s="60" t="s">
        <v>83</v>
      </c>
      <c r="D191" s="64"/>
      <c r="E191" s="64"/>
      <c r="F191" s="64"/>
      <c r="G191" s="5"/>
      <c r="H191" s="56"/>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c r="AS191" s="77"/>
      <c r="AT191" s="77"/>
      <c r="AU191" s="77"/>
      <c r="AV191" s="77"/>
      <c r="AW191" s="77"/>
      <c r="AX191" s="77"/>
      <c r="AY191" s="77"/>
      <c r="AZ191" s="77"/>
      <c r="BA191" s="77"/>
      <c r="BB191" s="77"/>
      <c r="BC191" s="77"/>
      <c r="BD191" s="77"/>
      <c r="BE191" s="77"/>
      <c r="BF191" s="77"/>
      <c r="BG191" s="77"/>
      <c r="BH191" s="77"/>
      <c r="BI191" s="77"/>
      <c r="BJ191" s="77"/>
      <c r="BK191" s="77"/>
      <c r="BL191" s="77"/>
      <c r="BM191" s="77"/>
      <c r="BN191" s="77"/>
      <c r="BO191" s="77"/>
      <c r="BP191" s="77"/>
      <c r="BQ191" s="77"/>
      <c r="BR191" s="77"/>
      <c r="BS191" s="77"/>
      <c r="BT191" s="77"/>
      <c r="BU191" s="77"/>
      <c r="BV191" s="77"/>
      <c r="BW191" s="77"/>
      <c r="BX191" s="77"/>
      <c r="BY191" s="77"/>
    </row>
    <row r="192" spans="1:78" s="14" customFormat="1">
      <c r="A192" s="65"/>
      <c r="B192" s="70"/>
      <c r="C192" s="79" t="s">
        <v>84</v>
      </c>
      <c r="D192" s="64"/>
      <c r="E192" s="64"/>
      <c r="F192" s="64"/>
      <c r="G192" s="5"/>
      <c r="H192" s="56"/>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c r="AS192" s="77"/>
      <c r="AT192" s="77"/>
      <c r="AU192" s="77"/>
      <c r="AV192" s="77"/>
      <c r="AW192" s="77"/>
      <c r="AX192" s="77"/>
      <c r="AY192" s="77"/>
      <c r="AZ192" s="77"/>
      <c r="BA192" s="77"/>
      <c r="BB192" s="77"/>
      <c r="BC192" s="77"/>
      <c r="BD192" s="77"/>
      <c r="BE192" s="77"/>
      <c r="BF192" s="77"/>
      <c r="BG192" s="77"/>
      <c r="BH192" s="77"/>
      <c r="BI192" s="77"/>
      <c r="BJ192" s="77"/>
      <c r="BK192" s="77"/>
      <c r="BL192" s="77"/>
      <c r="BM192" s="77"/>
      <c r="BN192" s="77"/>
      <c r="BO192" s="77"/>
      <c r="BP192" s="77"/>
      <c r="BQ192" s="77"/>
      <c r="BR192" s="77"/>
      <c r="BS192" s="77"/>
      <c r="BT192" s="77"/>
      <c r="BU192" s="77"/>
      <c r="BV192" s="77"/>
      <c r="BW192" s="77"/>
      <c r="BX192" s="77"/>
      <c r="BY192" s="77"/>
    </row>
    <row r="193" spans="1:77" s="14" customFormat="1" ht="15">
      <c r="A193" s="65"/>
      <c r="B193" s="80" t="s">
        <v>95</v>
      </c>
      <c r="C193" s="81"/>
      <c r="D193" s="82" t="s">
        <v>96</v>
      </c>
      <c r="E193" s="82" t="s">
        <v>97</v>
      </c>
      <c r="F193" s="82" t="s">
        <v>98</v>
      </c>
      <c r="G193" s="83" t="s">
        <v>99</v>
      </c>
      <c r="H193" s="56"/>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c r="AS193" s="77"/>
      <c r="AT193" s="77"/>
      <c r="AU193" s="77"/>
      <c r="AV193" s="77"/>
      <c r="AW193" s="77"/>
      <c r="AX193" s="77"/>
      <c r="AY193" s="77"/>
      <c r="AZ193" s="77"/>
      <c r="BA193" s="77"/>
      <c r="BB193" s="77"/>
      <c r="BC193" s="77"/>
      <c r="BD193" s="77"/>
      <c r="BE193" s="77"/>
      <c r="BF193" s="77"/>
      <c r="BG193" s="77"/>
      <c r="BH193" s="77"/>
      <c r="BI193" s="77"/>
      <c r="BJ193" s="77"/>
      <c r="BK193" s="77"/>
      <c r="BL193" s="77"/>
      <c r="BM193" s="77"/>
      <c r="BN193" s="77"/>
      <c r="BO193" s="77"/>
      <c r="BP193" s="77"/>
      <c r="BQ193" s="77"/>
      <c r="BR193" s="77"/>
      <c r="BS193" s="77"/>
      <c r="BT193" s="77"/>
      <c r="BU193" s="77"/>
      <c r="BV193" s="77"/>
      <c r="BW193" s="77"/>
      <c r="BX193" s="77"/>
      <c r="BY193" s="77"/>
    </row>
    <row r="194" spans="1:77" s="14" customFormat="1" ht="42.75">
      <c r="A194" s="65"/>
      <c r="B194" s="5"/>
      <c r="C194" s="84" t="s">
        <v>100</v>
      </c>
      <c r="D194" s="64"/>
      <c r="E194" s="64"/>
      <c r="F194" s="64"/>
      <c r="G194" s="64"/>
      <c r="H194" s="56"/>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c r="AZ194" s="77"/>
      <c r="BA194" s="77"/>
      <c r="BB194" s="77"/>
      <c r="BC194" s="77"/>
      <c r="BD194" s="77"/>
      <c r="BE194" s="77"/>
      <c r="BF194" s="77"/>
      <c r="BG194" s="77"/>
      <c r="BH194" s="77"/>
      <c r="BI194" s="77"/>
      <c r="BJ194" s="77"/>
      <c r="BK194" s="77"/>
      <c r="BL194" s="77"/>
      <c r="BM194" s="77"/>
      <c r="BN194" s="77"/>
      <c r="BO194" s="77"/>
      <c r="BP194" s="77"/>
      <c r="BQ194" s="77"/>
      <c r="BR194" s="77"/>
      <c r="BS194" s="77"/>
      <c r="BT194" s="77"/>
      <c r="BU194" s="77"/>
      <c r="BV194" s="77"/>
      <c r="BW194" s="77"/>
      <c r="BX194" s="77"/>
      <c r="BY194" s="77"/>
    </row>
    <row r="195" spans="1:77" s="14" customFormat="1">
      <c r="A195" s="65"/>
      <c r="B195" s="4"/>
      <c r="C195" s="85"/>
      <c r="D195" s="64"/>
      <c r="E195" s="64"/>
      <c r="F195" s="64"/>
      <c r="G195" s="64"/>
      <c r="H195" s="56"/>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c r="AS195" s="77"/>
      <c r="AT195" s="77"/>
      <c r="AU195" s="77"/>
      <c r="AV195" s="77"/>
      <c r="AW195" s="77"/>
      <c r="AX195" s="77"/>
      <c r="AY195" s="77"/>
      <c r="AZ195" s="77"/>
      <c r="BA195" s="77"/>
      <c r="BB195" s="77"/>
      <c r="BC195" s="77"/>
      <c r="BD195" s="77"/>
      <c r="BE195" s="77"/>
      <c r="BF195" s="77"/>
      <c r="BG195" s="77"/>
      <c r="BH195" s="77"/>
      <c r="BI195" s="77"/>
      <c r="BJ195" s="77"/>
      <c r="BK195" s="77"/>
      <c r="BL195" s="77"/>
      <c r="BM195" s="77"/>
      <c r="BN195" s="77"/>
      <c r="BO195" s="77"/>
      <c r="BP195" s="77"/>
      <c r="BQ195" s="77"/>
      <c r="BR195" s="77"/>
      <c r="BS195" s="77"/>
      <c r="BT195" s="77"/>
      <c r="BU195" s="77"/>
      <c r="BV195" s="77"/>
      <c r="BW195" s="77"/>
      <c r="BX195" s="77"/>
      <c r="BY195" s="77"/>
    </row>
    <row r="196" spans="1:77" s="14" customFormat="1">
      <c r="A196" s="65"/>
      <c r="B196" s="70"/>
      <c r="C196" s="2"/>
      <c r="D196" s="2"/>
      <c r="E196" s="5"/>
      <c r="F196" s="5"/>
      <c r="G196" s="5"/>
      <c r="H196" s="56"/>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c r="AS196" s="77"/>
      <c r="AT196" s="77"/>
      <c r="AU196" s="77"/>
      <c r="AV196" s="77"/>
      <c r="AW196" s="77"/>
      <c r="AX196" s="77"/>
      <c r="AY196" s="77"/>
      <c r="AZ196" s="77"/>
      <c r="BA196" s="77"/>
      <c r="BB196" s="77"/>
      <c r="BC196" s="77"/>
      <c r="BD196" s="77"/>
      <c r="BE196" s="77"/>
      <c r="BF196" s="77"/>
      <c r="BG196" s="77"/>
      <c r="BH196" s="77"/>
      <c r="BI196" s="77"/>
      <c r="BJ196" s="77"/>
      <c r="BK196" s="77"/>
      <c r="BL196" s="77"/>
      <c r="BM196" s="77"/>
      <c r="BN196" s="77"/>
      <c r="BO196" s="77"/>
      <c r="BP196" s="77"/>
      <c r="BQ196" s="77"/>
      <c r="BR196" s="77"/>
      <c r="BS196" s="77"/>
      <c r="BT196" s="77"/>
      <c r="BU196" s="77"/>
      <c r="BV196" s="77"/>
      <c r="BW196" s="77"/>
      <c r="BX196" s="77"/>
      <c r="BY196" s="77"/>
    </row>
    <row r="197" spans="1:77" s="14" customFormat="1" ht="15">
      <c r="A197" s="65"/>
      <c r="B197" s="75" t="s">
        <v>101</v>
      </c>
      <c r="C197" s="2"/>
      <c r="D197" s="2"/>
      <c r="E197" s="5"/>
      <c r="F197" s="5"/>
      <c r="G197" s="5"/>
      <c r="H197" s="56"/>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c r="AS197" s="77"/>
      <c r="AT197" s="77"/>
      <c r="AU197" s="77"/>
      <c r="AV197" s="77"/>
      <c r="AW197" s="77"/>
      <c r="AX197" s="77"/>
      <c r="AY197" s="77"/>
      <c r="AZ197" s="77"/>
      <c r="BA197" s="77"/>
      <c r="BB197" s="77"/>
      <c r="BC197" s="77"/>
      <c r="BD197" s="77"/>
      <c r="BE197" s="77"/>
      <c r="BF197" s="77"/>
      <c r="BG197" s="77"/>
      <c r="BH197" s="77"/>
      <c r="BI197" s="77"/>
      <c r="BJ197" s="77"/>
      <c r="BK197" s="77"/>
      <c r="BL197" s="77"/>
      <c r="BM197" s="77"/>
      <c r="BN197" s="77"/>
      <c r="BO197" s="77"/>
      <c r="BP197" s="77"/>
      <c r="BQ197" s="77"/>
      <c r="BR197" s="77"/>
      <c r="BS197" s="77"/>
      <c r="BT197" s="77"/>
      <c r="BU197" s="77"/>
      <c r="BV197" s="77"/>
      <c r="BW197" s="77"/>
      <c r="BX197" s="77"/>
      <c r="BY197" s="77"/>
    </row>
    <row r="198" spans="1:77" s="14" customFormat="1">
      <c r="A198" s="65"/>
      <c r="B198" s="4"/>
      <c r="C198" s="4"/>
      <c r="D198" s="5"/>
      <c r="E198" s="5"/>
      <c r="F198" s="5"/>
      <c r="G198" s="5"/>
      <c r="H198" s="2"/>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c r="AS198" s="77"/>
      <c r="AT198" s="77"/>
      <c r="AU198" s="77"/>
      <c r="AV198" s="77"/>
      <c r="AW198" s="77"/>
      <c r="AX198" s="77"/>
      <c r="AY198" s="77"/>
      <c r="AZ198" s="77"/>
      <c r="BA198" s="77"/>
      <c r="BB198" s="77"/>
      <c r="BC198" s="77"/>
      <c r="BD198" s="77"/>
      <c r="BE198" s="77"/>
      <c r="BF198" s="77"/>
      <c r="BG198" s="77"/>
      <c r="BH198" s="77"/>
      <c r="BI198" s="77"/>
      <c r="BJ198" s="77"/>
      <c r="BK198" s="77"/>
      <c r="BL198" s="77"/>
      <c r="BM198" s="77"/>
      <c r="BN198" s="77"/>
      <c r="BO198" s="77"/>
      <c r="BP198" s="77"/>
      <c r="BQ198" s="77"/>
      <c r="BR198" s="77"/>
      <c r="BS198" s="77"/>
      <c r="BT198" s="77"/>
      <c r="BU198" s="77"/>
      <c r="BV198" s="77"/>
      <c r="BW198" s="77"/>
      <c r="BX198" s="77"/>
      <c r="BY198" s="77"/>
    </row>
    <row r="199" spans="1:77" s="14" customFormat="1">
      <c r="A199" s="65"/>
      <c r="B199" s="107" t="s">
        <v>159</v>
      </c>
      <c r="C199" s="2"/>
      <c r="D199" s="2"/>
      <c r="E199" s="5"/>
      <c r="F199" s="5"/>
      <c r="G199" s="5"/>
      <c r="H199" s="56"/>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c r="AS199" s="77"/>
      <c r="AT199" s="77"/>
      <c r="AU199" s="77"/>
      <c r="AV199" s="77"/>
      <c r="AW199" s="77"/>
      <c r="AX199" s="77"/>
      <c r="AY199" s="77"/>
      <c r="AZ199" s="77"/>
      <c r="BA199" s="77"/>
      <c r="BB199" s="77"/>
      <c r="BC199" s="77"/>
      <c r="BD199" s="77"/>
      <c r="BE199" s="77"/>
      <c r="BF199" s="77"/>
      <c r="BG199" s="77"/>
      <c r="BH199" s="77"/>
      <c r="BI199" s="77"/>
      <c r="BJ199" s="77"/>
      <c r="BK199" s="77"/>
      <c r="BL199" s="77"/>
      <c r="BM199" s="77"/>
      <c r="BN199" s="77"/>
      <c r="BO199" s="77"/>
      <c r="BP199" s="77"/>
      <c r="BQ199" s="77"/>
      <c r="BR199" s="77"/>
      <c r="BS199" s="77"/>
      <c r="BT199" s="77"/>
      <c r="BU199" s="77"/>
      <c r="BV199" s="77"/>
      <c r="BW199" s="77"/>
      <c r="BX199" s="77"/>
      <c r="BY199" s="77"/>
    </row>
    <row r="200" spans="1:77" ht="42.75">
      <c r="B200" s="137" t="s">
        <v>166</v>
      </c>
      <c r="C200" s="98" t="s">
        <v>112</v>
      </c>
      <c r="D200" s="148" t="s">
        <v>145</v>
      </c>
      <c r="E200" s="99" t="s">
        <v>2000</v>
      </c>
    </row>
    <row r="201" spans="1:77">
      <c r="B201" s="16"/>
      <c r="C201" s="100">
        <v>1</v>
      </c>
      <c r="D201" s="101"/>
      <c r="E201" s="40"/>
    </row>
    <row r="202" spans="1:77">
      <c r="C202" s="102">
        <v>2</v>
      </c>
      <c r="D202" s="101"/>
      <c r="E202" s="40"/>
    </row>
    <row r="203" spans="1:77">
      <c r="C203" s="102">
        <v>3</v>
      </c>
      <c r="D203" s="101"/>
      <c r="E203" s="40"/>
    </row>
    <row r="204" spans="1:77">
      <c r="C204" s="102">
        <v>4</v>
      </c>
      <c r="D204" s="101"/>
      <c r="E204" s="40"/>
    </row>
    <row r="205" spans="1:77">
      <c r="C205" s="102">
        <v>5</v>
      </c>
      <c r="D205" s="101"/>
      <c r="E205" s="40"/>
    </row>
    <row r="206" spans="1:77">
      <c r="C206" s="102">
        <v>6</v>
      </c>
      <c r="D206" s="101"/>
      <c r="E206" s="40"/>
    </row>
    <row r="207" spans="1:77">
      <c r="C207" s="102">
        <v>7</v>
      </c>
      <c r="D207" s="101"/>
      <c r="E207" s="40"/>
    </row>
    <row r="208" spans="1:77">
      <c r="C208" s="102">
        <v>8</v>
      </c>
      <c r="D208" s="101"/>
      <c r="E208" s="40"/>
    </row>
    <row r="209" spans="1:78">
      <c r="C209" s="102">
        <v>9</v>
      </c>
      <c r="D209" s="101"/>
      <c r="E209" s="40"/>
      <c r="F209" s="122"/>
    </row>
    <row r="210" spans="1:78">
      <c r="C210" s="103">
        <v>10</v>
      </c>
      <c r="D210" s="101"/>
      <c r="E210" s="40"/>
    </row>
    <row r="211" spans="1:78">
      <c r="C211" s="518" t="s">
        <v>114</v>
      </c>
      <c r="D211" s="519"/>
      <c r="E211" s="150">
        <f>SUM(E201:E210)</f>
        <v>0</v>
      </c>
    </row>
    <row r="212" spans="1:78">
      <c r="A212" s="50"/>
    </row>
    <row r="213" spans="1:78" s="16" customFormat="1" ht="18.75" thickBot="1">
      <c r="A213" s="18"/>
      <c r="C213" s="108"/>
      <c r="D213" s="108"/>
      <c r="E213" s="108"/>
      <c r="F213" s="109"/>
      <c r="G213" s="109"/>
      <c r="H213" s="110"/>
      <c r="I213" s="2"/>
      <c r="J213" s="66"/>
      <c r="K213" s="66"/>
      <c r="L213" s="66"/>
      <c r="M213" s="66"/>
      <c r="N213" s="66"/>
      <c r="O213" s="66"/>
      <c r="P213" s="66"/>
      <c r="Q213" s="66"/>
      <c r="R213" s="66"/>
      <c r="S213" s="66"/>
      <c r="T213" s="66"/>
      <c r="U213" s="66"/>
      <c r="V213" s="66"/>
      <c r="W213" s="66"/>
      <c r="X213" s="66"/>
      <c r="Y213" s="66"/>
      <c r="Z213" s="66"/>
      <c r="AA213" s="66"/>
      <c r="AB213" s="66"/>
      <c r="AC213" s="66"/>
      <c r="AD213" s="66"/>
      <c r="AE213" s="66"/>
      <c r="AF213" s="66"/>
      <c r="AG213" s="66"/>
      <c r="AH213" s="66"/>
      <c r="AI213" s="66"/>
      <c r="AJ213" s="66"/>
      <c r="AK213" s="66"/>
      <c r="AL213" s="66"/>
      <c r="AM213" s="66"/>
      <c r="AN213" s="66"/>
      <c r="AO213" s="66"/>
      <c r="AP213" s="66"/>
      <c r="AQ213" s="66"/>
      <c r="AR213" s="66"/>
      <c r="AS213" s="66"/>
      <c r="AT213" s="66"/>
      <c r="AU213" s="66"/>
      <c r="AV213" s="66"/>
      <c r="AW213" s="66"/>
      <c r="AX213" s="66"/>
      <c r="AY213" s="66"/>
      <c r="AZ213" s="66"/>
      <c r="BA213" s="66"/>
      <c r="BB213" s="66"/>
      <c r="BC213" s="66"/>
      <c r="BD213" s="66"/>
      <c r="BE213" s="66"/>
      <c r="BF213" s="66"/>
      <c r="BG213" s="66"/>
      <c r="BH213" s="66"/>
      <c r="BI213" s="66"/>
      <c r="BJ213" s="66"/>
      <c r="BK213" s="66"/>
      <c r="BL213" s="66"/>
      <c r="BM213" s="66"/>
      <c r="BN213" s="66"/>
      <c r="BO213" s="66"/>
      <c r="BP213" s="66"/>
      <c r="BQ213" s="66"/>
      <c r="BR213" s="66"/>
      <c r="BS213" s="66"/>
      <c r="BT213" s="66"/>
      <c r="BU213" s="66"/>
      <c r="BV213" s="66"/>
      <c r="BW213" s="66"/>
      <c r="BX213" s="66"/>
      <c r="BY213" s="66"/>
      <c r="BZ213" s="66"/>
    </row>
    <row r="214" spans="1:78" s="16" customFormat="1" ht="15">
      <c r="A214" s="18"/>
      <c r="B214" s="6" t="s">
        <v>102</v>
      </c>
      <c r="C214" s="111"/>
      <c r="D214" s="112" t="s">
        <v>103</v>
      </c>
      <c r="E214" s="113" t="s">
        <v>104</v>
      </c>
      <c r="F214" s="114" t="s">
        <v>105</v>
      </c>
      <c r="G214" s="115" t="s">
        <v>106</v>
      </c>
      <c r="I214" s="517"/>
      <c r="J214" s="66"/>
      <c r="K214" s="66"/>
      <c r="L214" s="66"/>
      <c r="M214" s="66"/>
      <c r="N214" s="66"/>
      <c r="O214" s="66"/>
      <c r="P214" s="66"/>
      <c r="Q214" s="66"/>
      <c r="R214" s="66"/>
      <c r="S214" s="66"/>
      <c r="T214" s="66"/>
      <c r="U214" s="66"/>
      <c r="V214" s="66"/>
      <c r="W214" s="66"/>
      <c r="X214" s="66"/>
      <c r="Y214" s="66"/>
      <c r="Z214" s="66"/>
      <c r="AA214" s="66"/>
      <c r="AB214" s="66"/>
      <c r="AC214" s="66"/>
      <c r="AD214" s="66"/>
      <c r="AE214" s="66"/>
      <c r="AF214" s="66"/>
      <c r="AG214" s="66"/>
      <c r="AH214" s="66"/>
      <c r="AI214" s="66"/>
      <c r="AJ214" s="66"/>
      <c r="AK214" s="66"/>
      <c r="AL214" s="66"/>
      <c r="AM214" s="66"/>
      <c r="AN214" s="66"/>
      <c r="AO214" s="66"/>
      <c r="AP214" s="66"/>
      <c r="AQ214" s="66"/>
      <c r="AR214" s="66"/>
      <c r="AS214" s="66"/>
      <c r="AT214" s="66"/>
      <c r="AU214" s="66"/>
      <c r="AV214" s="66"/>
      <c r="AW214" s="66"/>
      <c r="AX214" s="66"/>
      <c r="AY214" s="66"/>
      <c r="AZ214" s="66"/>
      <c r="BA214" s="66"/>
      <c r="BB214" s="66"/>
      <c r="BC214" s="66"/>
      <c r="BD214" s="66"/>
      <c r="BE214" s="66"/>
      <c r="BF214" s="66"/>
      <c r="BG214" s="66"/>
      <c r="BH214" s="66"/>
      <c r="BI214" s="66"/>
      <c r="BJ214" s="66"/>
      <c r="BK214" s="66"/>
      <c r="BL214" s="66"/>
      <c r="BM214" s="66"/>
      <c r="BN214" s="66"/>
      <c r="BO214" s="66"/>
      <c r="BP214" s="66"/>
      <c r="BQ214" s="66"/>
      <c r="BR214" s="66"/>
      <c r="BS214" s="66"/>
      <c r="BT214" s="66"/>
      <c r="BU214" s="66"/>
      <c r="BV214" s="66"/>
      <c r="BW214" s="66"/>
      <c r="BX214" s="66"/>
      <c r="BY214" s="66"/>
      <c r="BZ214" s="66"/>
    </row>
    <row r="215" spans="1:78" s="16" customFormat="1" ht="72" thickBot="1">
      <c r="A215" s="18"/>
      <c r="C215" s="129" t="s">
        <v>108</v>
      </c>
      <c r="D215" s="116">
        <f>IF(E211=0,0,E211*tCO2e_KWhחשמל)</f>
        <v>0</v>
      </c>
      <c r="E215" s="163">
        <f>IF(E211=0,0,$C$51)</f>
        <v>0</v>
      </c>
      <c r="F215" s="164">
        <f>IF(E215=0,0,-1*(1-D215/E215))</f>
        <v>0</v>
      </c>
      <c r="G215" s="117"/>
      <c r="H215" s="138" t="s">
        <v>107</v>
      </c>
      <c r="I215" s="517"/>
      <c r="J215" s="66"/>
      <c r="K215" s="66"/>
      <c r="L215" s="66"/>
      <c r="M215" s="66"/>
      <c r="N215" s="66"/>
      <c r="O215" s="66"/>
      <c r="P215" s="66"/>
      <c r="Q215" s="66"/>
      <c r="R215" s="66"/>
      <c r="S215" s="66"/>
      <c r="T215" s="66"/>
      <c r="U215" s="66"/>
      <c r="V215" s="66"/>
      <c r="W215" s="66"/>
      <c r="X215" s="66"/>
      <c r="Y215" s="66"/>
      <c r="Z215" s="66"/>
      <c r="AA215" s="66"/>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66"/>
      <c r="BC215" s="66"/>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row>
    <row r="216" spans="1:78" s="16" customFormat="1" ht="15.75" thickBot="1">
      <c r="A216" s="18"/>
      <c r="B216" s="70"/>
      <c r="C216" s="3"/>
      <c r="D216" s="87"/>
      <c r="E216" s="5"/>
      <c r="F216" s="88"/>
      <c r="G216" s="2"/>
      <c r="H216" s="2"/>
      <c r="I216" s="66"/>
      <c r="J216" s="66"/>
      <c r="K216" s="66"/>
      <c r="L216" s="66"/>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row>
    <row r="217" spans="1:78" s="16" customFormat="1" ht="15">
      <c r="A217" s="18"/>
      <c r="B217" s="7" t="s">
        <v>111</v>
      </c>
      <c r="C217" s="118"/>
      <c r="D217" s="119" t="s">
        <v>103</v>
      </c>
      <c r="E217" s="120" t="s">
        <v>104</v>
      </c>
      <c r="F217" s="119" t="s">
        <v>105</v>
      </c>
      <c r="G217" s="121" t="s">
        <v>106</v>
      </c>
      <c r="I217" s="66"/>
      <c r="J217" s="66"/>
      <c r="K217" s="66"/>
      <c r="L217" s="66"/>
      <c r="M217" s="66"/>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6"/>
      <c r="BC217" s="66"/>
      <c r="BD217" s="66"/>
      <c r="BE217" s="66"/>
      <c r="BF217" s="66"/>
      <c r="BG217" s="66"/>
      <c r="BH217" s="66"/>
      <c r="BI217" s="66"/>
      <c r="BJ217" s="66"/>
      <c r="BK217" s="66"/>
      <c r="BL217" s="66"/>
      <c r="BM217" s="66"/>
      <c r="BN217" s="66"/>
      <c r="BO217" s="66"/>
      <c r="BP217" s="66"/>
      <c r="BQ217" s="66"/>
      <c r="BR217" s="66"/>
      <c r="BS217" s="66"/>
      <c r="BT217" s="66"/>
      <c r="BU217" s="66"/>
      <c r="BV217" s="66"/>
      <c r="BW217" s="66"/>
      <c r="BX217" s="66"/>
    </row>
    <row r="218" spans="1:78" s="16" customFormat="1" ht="72" thickBot="1">
      <c r="A218" s="18"/>
      <c r="B218" s="70"/>
      <c r="C218" s="86" t="s">
        <v>144</v>
      </c>
      <c r="D218" s="116">
        <f>IF(E211=0,0,E211)</f>
        <v>0</v>
      </c>
      <c r="E218" s="116">
        <f>IF(E211=0,0,$E$51)</f>
        <v>0</v>
      </c>
      <c r="F218" s="164">
        <f>IF(E218=0,0,-1*(1-D218/E218))</f>
        <v>0</v>
      </c>
      <c r="G218" s="117"/>
      <c r="H218" s="165" t="s">
        <v>107</v>
      </c>
      <c r="I218" s="66"/>
      <c r="J218" s="66"/>
      <c r="K218" s="66"/>
      <c r="L218" s="66"/>
      <c r="M218" s="66"/>
      <c r="N218" s="66"/>
      <c r="O218" s="66"/>
      <c r="P218" s="66"/>
      <c r="Q218" s="66"/>
      <c r="R218" s="66"/>
      <c r="S218" s="66"/>
      <c r="T218" s="66"/>
      <c r="U218" s="66"/>
      <c r="V218" s="66"/>
      <c r="W218" s="66"/>
      <c r="X218" s="66"/>
      <c r="Y218" s="66"/>
      <c r="Z218" s="66"/>
      <c r="AA218" s="66"/>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66"/>
      <c r="BC218" s="66"/>
      <c r="BD218" s="66"/>
      <c r="BE218" s="66"/>
      <c r="BF218" s="66"/>
      <c r="BG218" s="66"/>
      <c r="BH218" s="66"/>
      <c r="BI218" s="66"/>
      <c r="BJ218" s="66"/>
      <c r="BK218" s="66"/>
      <c r="BL218" s="66"/>
      <c r="BM218" s="66"/>
      <c r="BN218" s="66"/>
      <c r="BO218" s="66"/>
      <c r="BP218" s="66"/>
      <c r="BQ218" s="66"/>
      <c r="BR218" s="66"/>
      <c r="BS218" s="66"/>
      <c r="BT218" s="66"/>
      <c r="BU218" s="66"/>
      <c r="BV218" s="66"/>
      <c r="BW218" s="66"/>
      <c r="BX218" s="66"/>
    </row>
  </sheetData>
  <sheetProtection algorithmName="SHA-512" hashValue="x9pxn7TIZQYc4v6JcXO4xCxKrszOkQtgkfo8JH0JI7PbcvhcWnGVcthMNSlgqcc5EWVUk6U35WbqNnmlFiRXOA==" saltValue="VBNwwnr0nznZn56pgDHLaA==" spinCount="100000" sheet="1" objects="1" scenarios="1" selectLockedCells="1"/>
  <customSheetViews>
    <customSheetView guid="{2DAA1D84-496C-43B3-9B3D-F6443FDB70D2}" scale="90" hiddenRows="1">
      <selection activeCell="E149" sqref="E149"/>
      <pageMargins left="0.7" right="0.7" top="0.75" bottom="0.75" header="0.3" footer="0.3"/>
      <pageSetup paperSize="9" orientation="portrait" verticalDpi="0" r:id="rId1"/>
    </customSheetView>
    <customSheetView guid="{4795D392-B56F-435A-BCD0-DB99C7E0A0B0}" scale="90" hiddenRows="1" topLeftCell="A136">
      <selection activeCell="E149" sqref="E149"/>
      <pageMargins left="0.7" right="0.7" top="0.75" bottom="0.75" header="0.3" footer="0.3"/>
      <pageSetup paperSize="9" orientation="portrait" verticalDpi="0" r:id="rId2"/>
    </customSheetView>
    <customSheetView guid="{5B70AD1C-C6FE-473F-9E8F-C80A6A15EADB}" scale="85" hiddenRows="1" hiddenColumns="1" state="hidden" topLeftCell="A15">
      <selection activeCell="C15" sqref="C15"/>
      <pageMargins left="0.7" right="0.7" top="0.75" bottom="0.75" header="0.3" footer="0.3"/>
      <pageSetup paperSize="9" orientation="portrait" verticalDpi="0" r:id="rId3"/>
    </customSheetView>
    <customSheetView guid="{ECD81B88-1474-43CC-96A3-8963B05913FB}" scale="85" hiddenRows="1" hiddenColumns="1" state="hidden" topLeftCell="A15">
      <selection activeCell="C15" sqref="C15"/>
      <pageMargins left="0.7" right="0.7" top="0.75" bottom="0.75" header="0.3" footer="0.3"/>
      <pageSetup paperSize="9" orientation="portrait" verticalDpi="0" r:id="rId4"/>
    </customSheetView>
  </customSheetViews>
  <mergeCells count="24">
    <mergeCell ref="B12:C12"/>
    <mergeCell ref="C1:F1"/>
    <mergeCell ref="D2:E2"/>
    <mergeCell ref="A94:D94"/>
    <mergeCell ref="B95:C95"/>
    <mergeCell ref="C71:D71"/>
    <mergeCell ref="E71:G71"/>
    <mergeCell ref="B74:B77"/>
    <mergeCell ref="C74:C77"/>
    <mergeCell ref="B13:C13"/>
    <mergeCell ref="D13:E13"/>
    <mergeCell ref="B38:C38"/>
    <mergeCell ref="D74:D77"/>
    <mergeCell ref="E74:E77"/>
    <mergeCell ref="B86:B89"/>
    <mergeCell ref="C86:C89"/>
    <mergeCell ref="E86:E89"/>
    <mergeCell ref="D86:D89"/>
    <mergeCell ref="I180:I181"/>
    <mergeCell ref="C211:D211"/>
    <mergeCell ref="I214:I215"/>
    <mergeCell ref="I146:I147"/>
    <mergeCell ref="C143:D143"/>
    <mergeCell ref="C177:D177"/>
  </mergeCells>
  <conditionalFormatting sqref="GE97:XFD97">
    <cfRule type="expression" dxfId="10" priority="41">
      <formula>OR(#REF!="",#REF!="לא")</formula>
    </cfRule>
  </conditionalFormatting>
  <conditionalFormatting sqref="GE97:XFD97">
    <cfRule type="expression" dxfId="9" priority="40">
      <formula>OR(#REF!="",#REF!="לא")</formula>
    </cfRule>
  </conditionalFormatting>
  <conditionalFormatting sqref="GE97:XFD97">
    <cfRule type="expression" dxfId="8" priority="39">
      <formula>OR(#REF!="",#REF!="לא")</formula>
    </cfRule>
  </conditionalFormatting>
  <conditionalFormatting sqref="GE49:XFD49 GE22:XFD22">
    <cfRule type="expression" dxfId="7" priority="11">
      <formula>OR(#REF!="",#REF!="לא")</formula>
    </cfRule>
  </conditionalFormatting>
  <conditionalFormatting sqref="A98:XFD219">
    <cfRule type="expression" dxfId="6" priority="9">
      <formula>OR($C$96="",$C$96="לא")</formula>
    </cfRule>
  </conditionalFormatting>
  <conditionalFormatting sqref="A157:XFD219">
    <cfRule type="expression" dxfId="5" priority="8">
      <formula>OR($C$155="לא",$C$155=0)</formula>
    </cfRule>
  </conditionalFormatting>
  <conditionalFormatting sqref="A190:XFD219">
    <cfRule type="expression" dxfId="4" priority="7">
      <formula>OR($C$188="",$C$188=0)</formula>
    </cfRule>
  </conditionalFormatting>
  <conditionalFormatting sqref="GE65:XFD65">
    <cfRule type="expression" dxfId="3" priority="5">
      <formula>OR(#REF!="",#REF!="לא")</formula>
    </cfRule>
  </conditionalFormatting>
  <conditionalFormatting sqref="C15 C19">
    <cfRule type="expression" dxfId="2" priority="4">
      <formula>$C$30=TRUE</formula>
    </cfRule>
  </conditionalFormatting>
  <conditionalFormatting sqref="J27:O27">
    <cfRule type="expression" dxfId="1" priority="2">
      <formula>$C$26="לא בוצעו מדידות"</formula>
    </cfRule>
  </conditionalFormatting>
  <conditionalFormatting sqref="J28:O38">
    <cfRule type="expression" dxfId="0" priority="1">
      <formula>$C$33="לא"</formula>
    </cfRule>
  </conditionalFormatting>
  <dataValidations count="8">
    <dataValidation type="decimal" operator="greaterThanOrEqual" allowBlank="1" showInputMessage="1" showErrorMessage="1" sqref="D28:D37 E201:E210 E133:E142 E167:E176 C45 F28:H37">
      <formula1>0</formula1>
    </dataValidation>
    <dataValidation type="list" allowBlank="1" showInputMessage="1" showErrorMessage="1" sqref="C188 C96 C155 C15 C19">
      <formula1>כן_לא</formula1>
    </dataValidation>
    <dataValidation type="list" allowBlank="1" showInputMessage="1" showErrorMessage="1" sqref="E191:E192 E123:E124 E158:E159">
      <formula1>חודשים</formula1>
    </dataValidation>
    <dataValidation type="list" allowBlank="1" showInputMessage="1" showErrorMessage="1" sqref="D191:D192 D123:D124 D158:D159">
      <formula1>שנה</formula1>
    </dataValidation>
    <dataValidation type="list" allowBlank="1" showInputMessage="1" showErrorMessage="1" sqref="F191:F192 F123:F124 F158:F159">
      <formula1>ימים</formula1>
    </dataValidation>
    <dataValidation type="decimal" operator="greaterThanOrEqual" allowBlank="1" showInputMessage="1" showErrorMessage="1" sqref="H9:H10">
      <formula1>אפס</formula1>
    </dataValidation>
    <dataValidation operator="greaterThanOrEqual" allowBlank="1" showInputMessage="1" showErrorMessage="1" sqref="J27:L27"/>
    <dataValidation type="list" allowBlank="1" showInputMessage="1" showErrorMessage="1" sqref="I28:I37">
      <formula1>אסמכתאות</formula1>
    </dataValidation>
  </dataValidations>
  <pageMargins left="0.7" right="0.7" top="0.75" bottom="0.75" header="0.3" footer="0.3"/>
  <pageSetup paperSize="9" orientation="portrait" verticalDpi="0"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249977111117893"/>
  </sheetPr>
  <dimension ref="A1:S1661"/>
  <sheetViews>
    <sheetView rightToLeft="1" zoomScale="70" zoomScaleNormal="70" zoomScaleSheetLayoutView="70" workbookViewId="0">
      <selection activeCell="H25" sqref="H25:H26"/>
    </sheetView>
  </sheetViews>
  <sheetFormatPr defaultColWidth="9" defaultRowHeight="15"/>
  <cols>
    <col min="1" max="1" width="39.5" style="180" customWidth="1"/>
    <col min="2" max="2" width="26.5" style="181" bestFit="1" customWidth="1"/>
    <col min="3" max="3" width="39.75" style="181" customWidth="1"/>
    <col min="4" max="4" width="37" style="179" customWidth="1"/>
    <col min="5" max="5" width="36.5" style="181" customWidth="1"/>
    <col min="6" max="6" width="20.5" style="181" bestFit="1" customWidth="1"/>
    <col min="7" max="7" width="18.5" style="181" customWidth="1"/>
    <col min="8" max="8" width="53" style="181" bestFit="1" customWidth="1"/>
    <col min="9" max="9" width="17.25" style="179" bestFit="1" customWidth="1"/>
    <col min="10" max="10" width="15" style="181" customWidth="1"/>
    <col min="11" max="11" width="12.5" style="179" bestFit="1" customWidth="1"/>
    <col min="12" max="12" width="12.75" style="181" customWidth="1"/>
    <col min="13" max="13" width="13.25" style="179" bestFit="1" customWidth="1"/>
    <col min="14" max="14" width="10.75" style="181" bestFit="1" customWidth="1"/>
    <col min="15" max="15" width="23" style="181" bestFit="1" customWidth="1"/>
    <col min="16" max="16" width="24.5" style="181" bestFit="1" customWidth="1"/>
    <col min="17" max="21" width="10.75" style="181" bestFit="1" customWidth="1"/>
    <col min="22" max="16384" width="9" style="181"/>
  </cols>
  <sheetData>
    <row r="1" spans="1:19" s="170" customFormat="1">
      <c r="A1" s="184" t="s">
        <v>29</v>
      </c>
      <c r="B1" s="170" t="s">
        <v>9</v>
      </c>
      <c r="C1" s="184" t="s">
        <v>33</v>
      </c>
      <c r="D1" s="170">
        <v>2021</v>
      </c>
      <c r="E1" s="170" t="s">
        <v>67</v>
      </c>
      <c r="F1" s="184" t="s">
        <v>77</v>
      </c>
      <c r="G1" s="170">
        <v>1</v>
      </c>
      <c r="H1" s="184" t="s">
        <v>1990</v>
      </c>
      <c r="K1" s="184" t="s">
        <v>1977</v>
      </c>
      <c r="M1" s="184" t="s">
        <v>2013</v>
      </c>
      <c r="O1" s="184" t="s">
        <v>66</v>
      </c>
      <c r="P1" s="184"/>
      <c r="R1" s="184" t="s">
        <v>1969</v>
      </c>
      <c r="S1" s="184"/>
    </row>
    <row r="2" spans="1:19" s="170" customFormat="1">
      <c r="A2" s="184"/>
      <c r="B2" s="170" t="s">
        <v>10</v>
      </c>
      <c r="D2" s="170">
        <f>D1+1</f>
        <v>2022</v>
      </c>
      <c r="E2" s="170" t="s">
        <v>68</v>
      </c>
      <c r="G2" s="170">
        <v>2</v>
      </c>
      <c r="H2" s="170" t="s">
        <v>1991</v>
      </c>
      <c r="I2" s="184"/>
      <c r="K2" s="178" t="s">
        <v>2008</v>
      </c>
      <c r="L2" s="178">
        <v>1</v>
      </c>
      <c r="M2" s="170" t="s">
        <v>2066</v>
      </c>
      <c r="N2" s="170">
        <v>1</v>
      </c>
      <c r="O2" s="178" t="s">
        <v>2014</v>
      </c>
      <c r="P2" s="178">
        <v>57</v>
      </c>
      <c r="R2" s="178" t="s">
        <v>140</v>
      </c>
      <c r="S2" s="178">
        <v>5</v>
      </c>
    </row>
    <row r="3" spans="1:19" s="170" customFormat="1">
      <c r="A3" s="184"/>
      <c r="B3" s="170" t="s">
        <v>11</v>
      </c>
      <c r="D3" s="170">
        <f t="shared" ref="D3:D15" si="0">D2+1</f>
        <v>2023</v>
      </c>
      <c r="G3" s="170">
        <v>3</v>
      </c>
      <c r="H3" s="170" t="s">
        <v>1992</v>
      </c>
      <c r="I3" s="184"/>
      <c r="K3" s="178" t="s">
        <v>2009</v>
      </c>
      <c r="L3" s="178">
        <v>2</v>
      </c>
      <c r="M3" s="170" t="s">
        <v>2067</v>
      </c>
      <c r="N3" s="170">
        <v>2</v>
      </c>
      <c r="O3" s="178" t="s">
        <v>2015</v>
      </c>
      <c r="P3" s="178">
        <v>59</v>
      </c>
      <c r="R3" s="178" t="s">
        <v>1970</v>
      </c>
      <c r="S3" s="178">
        <v>2</v>
      </c>
    </row>
    <row r="4" spans="1:19" s="170" customFormat="1">
      <c r="A4" s="184"/>
      <c r="B4" s="170" t="s">
        <v>12</v>
      </c>
      <c r="D4" s="170">
        <f t="shared" si="0"/>
        <v>2024</v>
      </c>
      <c r="G4" s="170">
        <v>4</v>
      </c>
      <c r="I4" s="184"/>
      <c r="K4" s="178" t="s">
        <v>2010</v>
      </c>
      <c r="L4" s="178">
        <v>3</v>
      </c>
      <c r="M4" s="170" t="s">
        <v>2068</v>
      </c>
      <c r="N4" s="170">
        <v>3</v>
      </c>
      <c r="O4" s="178" t="s">
        <v>2016</v>
      </c>
      <c r="P4" s="178">
        <v>56</v>
      </c>
      <c r="R4" s="178" t="s">
        <v>1971</v>
      </c>
      <c r="S4" s="178">
        <v>3</v>
      </c>
    </row>
    <row r="5" spans="1:19" s="170" customFormat="1">
      <c r="A5" s="184"/>
      <c r="B5" s="170" t="s">
        <v>13</v>
      </c>
      <c r="D5" s="170">
        <f t="shared" si="0"/>
        <v>2025</v>
      </c>
      <c r="G5" s="170">
        <v>5</v>
      </c>
      <c r="H5" s="184" t="s">
        <v>2004</v>
      </c>
      <c r="I5" s="184"/>
      <c r="K5" s="178" t="s">
        <v>2011</v>
      </c>
      <c r="L5" s="178">
        <v>4</v>
      </c>
      <c r="M5" s="170" t="s">
        <v>2069</v>
      </c>
      <c r="N5" s="170">
        <v>4</v>
      </c>
      <c r="O5" s="178" t="s">
        <v>9</v>
      </c>
      <c r="P5" s="178">
        <v>51</v>
      </c>
      <c r="R5" s="178" t="s">
        <v>1972</v>
      </c>
      <c r="S5" s="178">
        <v>4</v>
      </c>
    </row>
    <row r="6" spans="1:19" s="170" customFormat="1">
      <c r="A6" s="184"/>
      <c r="B6" s="170" t="s">
        <v>14</v>
      </c>
      <c r="D6" s="170">
        <f t="shared" si="0"/>
        <v>2026</v>
      </c>
      <c r="E6" s="184" t="s">
        <v>161</v>
      </c>
      <c r="G6" s="170">
        <v>6</v>
      </c>
      <c r="H6" s="170" t="s">
        <v>2005</v>
      </c>
      <c r="I6" s="184"/>
      <c r="K6" s="178" t="s">
        <v>2012</v>
      </c>
      <c r="L6" s="178">
        <v>5</v>
      </c>
      <c r="M6" s="170" t="s">
        <v>2070</v>
      </c>
      <c r="N6" s="170">
        <v>5</v>
      </c>
      <c r="O6" s="178" t="s">
        <v>10</v>
      </c>
      <c r="P6" s="178">
        <v>52</v>
      </c>
      <c r="R6" s="178" t="s">
        <v>1973</v>
      </c>
      <c r="S6" s="178">
        <v>1</v>
      </c>
    </row>
    <row r="7" spans="1:19" s="170" customFormat="1">
      <c r="A7" s="184"/>
      <c r="B7" s="170" t="s">
        <v>15</v>
      </c>
      <c r="D7" s="170">
        <f t="shared" si="0"/>
        <v>2027</v>
      </c>
      <c r="E7" s="170" t="s">
        <v>2147</v>
      </c>
      <c r="G7" s="170">
        <v>7</v>
      </c>
      <c r="H7" s="170" t="s">
        <v>2006</v>
      </c>
      <c r="I7" s="184"/>
      <c r="M7" s="170" t="s">
        <v>2071</v>
      </c>
      <c r="N7" s="170">
        <v>6</v>
      </c>
      <c r="O7" s="178" t="s">
        <v>2017</v>
      </c>
      <c r="P7" s="178">
        <v>100</v>
      </c>
    </row>
    <row r="8" spans="1:19" s="170" customFormat="1">
      <c r="A8" s="184"/>
      <c r="B8" s="170" t="s">
        <v>16</v>
      </c>
      <c r="D8" s="170">
        <f t="shared" si="0"/>
        <v>2028</v>
      </c>
      <c r="E8" s="170" t="s">
        <v>122</v>
      </c>
      <c r="G8" s="170">
        <v>8</v>
      </c>
      <c r="I8" s="184"/>
      <c r="M8" s="170" t="s">
        <v>2072</v>
      </c>
      <c r="N8" s="170">
        <v>7</v>
      </c>
      <c r="O8" s="178" t="s">
        <v>13</v>
      </c>
      <c r="P8" s="178">
        <v>58</v>
      </c>
    </row>
    <row r="9" spans="1:19" s="170" customFormat="1">
      <c r="A9" s="184"/>
      <c r="D9" s="170">
        <f t="shared" si="0"/>
        <v>2029</v>
      </c>
      <c r="E9" s="170" t="s">
        <v>2139</v>
      </c>
      <c r="G9" s="170">
        <v>9</v>
      </c>
      <c r="H9" s="184" t="s">
        <v>2007</v>
      </c>
      <c r="I9" s="184"/>
      <c r="M9" s="170" t="s">
        <v>2073</v>
      </c>
      <c r="N9" s="170">
        <v>8</v>
      </c>
      <c r="O9" s="178" t="s">
        <v>2018</v>
      </c>
      <c r="P9" s="178">
        <v>53</v>
      </c>
    </row>
    <row r="10" spans="1:19" s="170" customFormat="1">
      <c r="A10" s="184" t="s">
        <v>30</v>
      </c>
      <c r="B10" s="170" t="s">
        <v>19</v>
      </c>
      <c r="D10" s="170">
        <f t="shared" si="0"/>
        <v>2030</v>
      </c>
      <c r="E10" s="170" t="s">
        <v>123</v>
      </c>
      <c r="G10" s="170">
        <v>10</v>
      </c>
      <c r="H10" s="170" t="s">
        <v>1991</v>
      </c>
      <c r="M10" s="170" t="s">
        <v>2074</v>
      </c>
      <c r="N10" s="170">
        <v>9</v>
      </c>
      <c r="O10" s="178" t="s">
        <v>2019</v>
      </c>
      <c r="P10" s="178">
        <v>54</v>
      </c>
      <c r="R10" s="184" t="s">
        <v>2048</v>
      </c>
      <c r="S10" s="184"/>
    </row>
    <row r="11" spans="1:19" s="170" customFormat="1">
      <c r="A11" s="184"/>
      <c r="B11" s="170" t="s">
        <v>20</v>
      </c>
      <c r="D11" s="170">
        <f t="shared" si="0"/>
        <v>2031</v>
      </c>
      <c r="E11" s="170" t="s">
        <v>2145</v>
      </c>
      <c r="G11" s="170">
        <v>11</v>
      </c>
      <c r="H11" s="170" t="s">
        <v>2140</v>
      </c>
      <c r="M11" s="170" t="s">
        <v>2075</v>
      </c>
      <c r="N11" s="170">
        <v>10</v>
      </c>
      <c r="O11" s="178" t="s">
        <v>2020</v>
      </c>
      <c r="P11" s="178">
        <v>55</v>
      </c>
      <c r="R11" s="178" t="s">
        <v>140</v>
      </c>
      <c r="S11" s="178">
        <v>17</v>
      </c>
    </row>
    <row r="12" spans="1:19" s="170" customFormat="1">
      <c r="A12" s="184"/>
      <c r="D12" s="170">
        <f t="shared" si="0"/>
        <v>2032</v>
      </c>
      <c r="E12" s="170" t="s">
        <v>2146</v>
      </c>
      <c r="G12" s="170">
        <v>12</v>
      </c>
      <c r="H12" s="184"/>
      <c r="M12" s="170" t="s">
        <v>2076</v>
      </c>
      <c r="N12" s="170">
        <v>11</v>
      </c>
      <c r="O12" s="178" t="s">
        <v>2021</v>
      </c>
      <c r="P12" s="178">
        <v>41</v>
      </c>
      <c r="R12" s="178" t="s">
        <v>2049</v>
      </c>
      <c r="S12" s="178">
        <v>8</v>
      </c>
    </row>
    <row r="13" spans="1:19" s="170" customFormat="1">
      <c r="A13" s="185"/>
      <c r="B13" s="186"/>
      <c r="D13" s="170">
        <f t="shared" si="0"/>
        <v>2033</v>
      </c>
      <c r="E13" s="170" t="s">
        <v>124</v>
      </c>
      <c r="G13" s="170">
        <v>13</v>
      </c>
      <c r="H13" s="187" t="s">
        <v>1983</v>
      </c>
      <c r="M13" s="170" t="s">
        <v>2077</v>
      </c>
      <c r="N13" s="170">
        <v>12</v>
      </c>
      <c r="O13" s="178" t="s">
        <v>2022</v>
      </c>
      <c r="P13" s="178">
        <v>50</v>
      </c>
      <c r="R13" s="178" t="s">
        <v>2050</v>
      </c>
      <c r="S13" s="178">
        <v>9</v>
      </c>
    </row>
    <row r="14" spans="1:19" s="170" customFormat="1">
      <c r="A14" s="185"/>
      <c r="B14" s="186"/>
      <c r="D14" s="170">
        <f t="shared" si="0"/>
        <v>2034</v>
      </c>
      <c r="G14" s="170">
        <v>14</v>
      </c>
      <c r="H14" s="188" t="s">
        <v>1984</v>
      </c>
      <c r="M14" s="170" t="s">
        <v>2078</v>
      </c>
      <c r="N14" s="170">
        <v>13</v>
      </c>
      <c r="R14" s="178" t="s">
        <v>2051</v>
      </c>
      <c r="S14" s="178">
        <v>10</v>
      </c>
    </row>
    <row r="15" spans="1:19" s="170" customFormat="1">
      <c r="A15" s="185"/>
      <c r="B15" s="186"/>
      <c r="D15" s="170">
        <f t="shared" si="0"/>
        <v>2035</v>
      </c>
      <c r="G15" s="170">
        <v>15</v>
      </c>
      <c r="H15" s="188" t="s">
        <v>1985</v>
      </c>
      <c r="M15" s="170" t="s">
        <v>2079</v>
      </c>
      <c r="N15" s="170">
        <v>14</v>
      </c>
      <c r="R15" s="178" t="s">
        <v>2052</v>
      </c>
      <c r="S15" s="178">
        <v>11</v>
      </c>
    </row>
    <row r="16" spans="1:19" s="170" customFormat="1">
      <c r="A16" s="185"/>
      <c r="B16" s="186"/>
      <c r="D16" s="184"/>
      <c r="G16" s="170">
        <v>16</v>
      </c>
      <c r="H16" s="188" t="s">
        <v>1986</v>
      </c>
      <c r="M16" s="170" t="s">
        <v>2080</v>
      </c>
      <c r="N16" s="170">
        <v>15</v>
      </c>
      <c r="R16" s="178" t="s">
        <v>2053</v>
      </c>
      <c r="S16" s="178">
        <v>7</v>
      </c>
    </row>
    <row r="17" spans="1:19" s="170" customFormat="1">
      <c r="A17" s="185"/>
      <c r="B17" s="186"/>
      <c r="D17" s="184"/>
      <c r="G17" s="170">
        <v>17</v>
      </c>
      <c r="H17" s="188" t="s">
        <v>1987</v>
      </c>
      <c r="J17" s="184"/>
      <c r="M17" s="170" t="s">
        <v>2081</v>
      </c>
      <c r="N17" s="170">
        <v>16</v>
      </c>
      <c r="R17" s="178" t="s">
        <v>2054</v>
      </c>
      <c r="S17" s="178">
        <v>3</v>
      </c>
    </row>
    <row r="18" spans="1:19" s="170" customFormat="1">
      <c r="A18" s="184" t="s">
        <v>31</v>
      </c>
      <c r="B18" s="170" t="s">
        <v>19</v>
      </c>
      <c r="D18" s="184"/>
      <c r="G18" s="170">
        <v>18</v>
      </c>
      <c r="H18" s="188" t="s">
        <v>2142</v>
      </c>
      <c r="J18" s="184"/>
      <c r="M18" s="170" t="s">
        <v>2082</v>
      </c>
      <c r="N18" s="170">
        <v>17</v>
      </c>
      <c r="R18" s="178" t="s">
        <v>2055</v>
      </c>
      <c r="S18" s="178">
        <v>15</v>
      </c>
    </row>
    <row r="19" spans="1:19" s="170" customFormat="1">
      <c r="A19" s="184"/>
      <c r="B19" s="170" t="s">
        <v>20</v>
      </c>
      <c r="D19" s="184"/>
      <c r="G19" s="170">
        <v>19</v>
      </c>
      <c r="H19" s="188" t="s">
        <v>2143</v>
      </c>
      <c r="J19" s="184"/>
      <c r="M19" s="170" t="s">
        <v>2083</v>
      </c>
      <c r="N19" s="170">
        <v>18</v>
      </c>
      <c r="O19" s="184" t="s">
        <v>3</v>
      </c>
      <c r="P19" s="184"/>
      <c r="R19" s="178" t="s">
        <v>2056</v>
      </c>
      <c r="S19" s="178">
        <v>1</v>
      </c>
    </row>
    <row r="20" spans="1:19" s="170" customFormat="1">
      <c r="A20" s="184"/>
      <c r="B20" s="170" t="s">
        <v>21</v>
      </c>
      <c r="D20" s="184"/>
      <c r="G20" s="170">
        <v>20</v>
      </c>
      <c r="H20" s="189" t="s">
        <v>2141</v>
      </c>
      <c r="J20" s="184"/>
      <c r="M20" s="170" t="s">
        <v>2084</v>
      </c>
      <c r="N20" s="170">
        <v>19</v>
      </c>
      <c r="O20" s="178" t="s">
        <v>140</v>
      </c>
      <c r="P20" s="178">
        <v>7</v>
      </c>
      <c r="R20" s="178" t="s">
        <v>2057</v>
      </c>
      <c r="S20" s="178">
        <v>12</v>
      </c>
    </row>
    <row r="21" spans="1:19" s="170" customFormat="1">
      <c r="A21" s="184"/>
      <c r="G21" s="170">
        <v>21</v>
      </c>
      <c r="H21" s="188" t="s">
        <v>140</v>
      </c>
      <c r="J21" s="184"/>
      <c r="M21" s="170" t="s">
        <v>2085</v>
      </c>
      <c r="N21" s="170">
        <v>20</v>
      </c>
      <c r="O21" s="178" t="s">
        <v>2023</v>
      </c>
      <c r="P21" s="178">
        <v>14</v>
      </c>
      <c r="R21" s="178" t="s">
        <v>2058</v>
      </c>
      <c r="S21" s="178">
        <v>14</v>
      </c>
    </row>
    <row r="22" spans="1:19" s="170" customFormat="1">
      <c r="A22" s="184" t="s">
        <v>129</v>
      </c>
      <c r="B22" s="170">
        <v>1</v>
      </c>
      <c r="C22" s="184" t="s">
        <v>34</v>
      </c>
      <c r="D22" s="170">
        <v>1</v>
      </c>
      <c r="G22" s="170">
        <v>22</v>
      </c>
      <c r="H22" s="184"/>
      <c r="J22" s="184"/>
      <c r="M22" s="170" t="s">
        <v>2086</v>
      </c>
      <c r="N22" s="170">
        <v>21</v>
      </c>
      <c r="O22" s="178" t="s">
        <v>2024</v>
      </c>
      <c r="P22" s="178">
        <v>6</v>
      </c>
      <c r="R22" s="178" t="s">
        <v>2059</v>
      </c>
      <c r="S22" s="178">
        <v>13</v>
      </c>
    </row>
    <row r="23" spans="1:19" s="170" customFormat="1">
      <c r="A23" s="184"/>
      <c r="B23" s="170">
        <v>2</v>
      </c>
      <c r="D23" s="170">
        <v>2</v>
      </c>
      <c r="E23" s="184" t="s">
        <v>131</v>
      </c>
      <c r="G23" s="170">
        <v>23</v>
      </c>
      <c r="H23" s="184"/>
      <c r="J23" s="184"/>
      <c r="M23" s="170" t="s">
        <v>2087</v>
      </c>
      <c r="N23" s="170">
        <v>22</v>
      </c>
      <c r="O23" s="178" t="s">
        <v>2025</v>
      </c>
      <c r="P23" s="178">
        <v>16</v>
      </c>
      <c r="R23" s="178" t="s">
        <v>2060</v>
      </c>
      <c r="S23" s="178">
        <v>16</v>
      </c>
    </row>
    <row r="24" spans="1:19" s="170" customFormat="1">
      <c r="A24" s="184"/>
      <c r="B24" s="170">
        <v>3</v>
      </c>
      <c r="D24" s="170">
        <v>3</v>
      </c>
      <c r="E24" s="170" t="s">
        <v>135</v>
      </c>
      <c r="G24" s="170">
        <v>24</v>
      </c>
      <c r="H24" s="395" t="s">
        <v>2211</v>
      </c>
      <c r="J24" s="184"/>
      <c r="M24" s="170" t="s">
        <v>2088</v>
      </c>
      <c r="N24" s="170">
        <v>23</v>
      </c>
      <c r="O24" s="178" t="s">
        <v>2026</v>
      </c>
      <c r="P24" s="178">
        <v>12</v>
      </c>
      <c r="R24" s="178" t="s">
        <v>2061</v>
      </c>
      <c r="S24" s="178">
        <v>2</v>
      </c>
    </row>
    <row r="25" spans="1:19" s="170" customFormat="1">
      <c r="A25" s="184"/>
      <c r="B25" s="170">
        <v>4</v>
      </c>
      <c r="D25" s="170">
        <v>4</v>
      </c>
      <c r="E25" s="170" t="s">
        <v>136</v>
      </c>
      <c r="G25" s="170">
        <v>25</v>
      </c>
      <c r="H25" s="396" t="s">
        <v>2208</v>
      </c>
      <c r="J25" s="184"/>
      <c r="M25" s="170" t="s">
        <v>2089</v>
      </c>
      <c r="N25" s="170">
        <v>24</v>
      </c>
      <c r="O25" s="178" t="s">
        <v>2027</v>
      </c>
      <c r="P25" s="178">
        <v>10</v>
      </c>
      <c r="R25" s="178" t="s">
        <v>2062</v>
      </c>
      <c r="S25" s="178">
        <v>4</v>
      </c>
    </row>
    <row r="26" spans="1:19" s="170" customFormat="1">
      <c r="A26" s="184"/>
      <c r="B26" s="170">
        <v>5</v>
      </c>
      <c r="D26" s="170">
        <v>5</v>
      </c>
      <c r="E26" s="170" t="s">
        <v>137</v>
      </c>
      <c r="G26" s="170">
        <v>26</v>
      </c>
      <c r="H26" s="396" t="s">
        <v>2212</v>
      </c>
      <c r="J26" s="184"/>
      <c r="M26" s="170" t="s">
        <v>2090</v>
      </c>
      <c r="N26" s="170">
        <v>25</v>
      </c>
      <c r="O26" s="178" t="s">
        <v>2028</v>
      </c>
      <c r="P26" s="178">
        <v>13</v>
      </c>
      <c r="R26" s="178" t="s">
        <v>2063</v>
      </c>
      <c r="S26" s="178">
        <v>5</v>
      </c>
    </row>
    <row r="27" spans="1:19" s="170" customFormat="1">
      <c r="A27" s="184"/>
      <c r="B27" s="190">
        <v>6</v>
      </c>
      <c r="D27" s="170">
        <v>6</v>
      </c>
      <c r="G27" s="170">
        <v>27</v>
      </c>
      <c r="H27" s="184"/>
      <c r="J27" s="184"/>
      <c r="M27" s="170" t="s">
        <v>2091</v>
      </c>
      <c r="N27" s="170">
        <v>26</v>
      </c>
      <c r="O27" s="178" t="s">
        <v>2029</v>
      </c>
      <c r="P27" s="178">
        <v>9</v>
      </c>
      <c r="R27" s="178" t="s">
        <v>2064</v>
      </c>
      <c r="S27" s="178">
        <v>6</v>
      </c>
    </row>
    <row r="28" spans="1:19" s="170" customFormat="1">
      <c r="A28" s="184"/>
      <c r="B28" s="170">
        <v>7</v>
      </c>
      <c r="D28" s="170">
        <v>7</v>
      </c>
      <c r="G28" s="170">
        <v>28</v>
      </c>
      <c r="H28" s="184"/>
      <c r="J28" s="184"/>
      <c r="M28" s="170" t="s">
        <v>2092</v>
      </c>
      <c r="N28" s="170">
        <v>27</v>
      </c>
      <c r="O28" s="178" t="s">
        <v>2030</v>
      </c>
      <c r="P28" s="178">
        <v>2</v>
      </c>
    </row>
    <row r="29" spans="1:19" s="170" customFormat="1">
      <c r="A29" s="184"/>
      <c r="B29" s="191" t="s">
        <v>141</v>
      </c>
      <c r="D29" s="170">
        <v>8</v>
      </c>
      <c r="G29" s="170">
        <v>29</v>
      </c>
      <c r="H29" s="184"/>
      <c r="J29" s="184"/>
      <c r="M29" s="170" t="s">
        <v>2093</v>
      </c>
      <c r="N29" s="170">
        <v>28</v>
      </c>
      <c r="O29" s="178" t="s">
        <v>2031</v>
      </c>
      <c r="P29" s="178">
        <v>4</v>
      </c>
    </row>
    <row r="30" spans="1:19" s="170" customFormat="1">
      <c r="A30" s="184"/>
      <c r="D30" s="170">
        <v>9</v>
      </c>
      <c r="E30" s="184" t="s">
        <v>70</v>
      </c>
      <c r="G30" s="170">
        <v>30</v>
      </c>
      <c r="H30" s="184"/>
      <c r="J30" s="184"/>
      <c r="M30" s="170" t="s">
        <v>2094</v>
      </c>
      <c r="N30" s="170">
        <v>29</v>
      </c>
      <c r="O30" s="178" t="s">
        <v>2032</v>
      </c>
      <c r="P30" s="178">
        <v>3</v>
      </c>
    </row>
    <row r="31" spans="1:19" s="170" customFormat="1">
      <c r="A31" s="184"/>
      <c r="D31" s="170">
        <v>10</v>
      </c>
      <c r="E31" s="170" t="s">
        <v>71</v>
      </c>
      <c r="G31" s="170">
        <v>31</v>
      </c>
      <c r="I31" s="184"/>
      <c r="K31" s="184"/>
      <c r="M31" s="170" t="s">
        <v>2095</v>
      </c>
      <c r="N31" s="170">
        <v>30</v>
      </c>
      <c r="O31" s="178" t="s">
        <v>67</v>
      </c>
      <c r="P31" s="178">
        <v>1</v>
      </c>
    </row>
    <row r="32" spans="1:19" s="170" customFormat="1">
      <c r="A32" s="184" t="s">
        <v>51</v>
      </c>
      <c r="B32" s="170">
        <v>1</v>
      </c>
      <c r="D32" s="170">
        <v>11</v>
      </c>
      <c r="E32" s="170" t="s">
        <v>72</v>
      </c>
      <c r="I32" s="184"/>
      <c r="K32" s="184"/>
      <c r="M32" s="170" t="s">
        <v>2096</v>
      </c>
      <c r="N32" s="170">
        <v>31</v>
      </c>
      <c r="O32" s="178" t="s">
        <v>2033</v>
      </c>
      <c r="P32" s="178">
        <v>11</v>
      </c>
    </row>
    <row r="33" spans="1:16" s="170" customFormat="1">
      <c r="A33" s="184"/>
      <c r="B33" s="170">
        <v>2</v>
      </c>
      <c r="D33" s="170">
        <v>12</v>
      </c>
      <c r="E33" s="170" t="s">
        <v>130</v>
      </c>
      <c r="I33" s="184"/>
      <c r="K33" s="184"/>
      <c r="M33" s="170" t="s">
        <v>2097</v>
      </c>
      <c r="N33" s="170">
        <v>32</v>
      </c>
      <c r="O33" s="178" t="s">
        <v>2034</v>
      </c>
      <c r="P33" s="178">
        <v>18</v>
      </c>
    </row>
    <row r="34" spans="1:16" s="170" customFormat="1">
      <c r="A34" s="184"/>
      <c r="B34" s="170">
        <v>3</v>
      </c>
      <c r="D34" s="184"/>
      <c r="E34" s="170" t="s">
        <v>73</v>
      </c>
      <c r="I34" s="184"/>
      <c r="K34" s="184"/>
      <c r="M34" s="170" t="s">
        <v>2098</v>
      </c>
      <c r="N34" s="170">
        <v>33</v>
      </c>
      <c r="O34" s="178" t="s">
        <v>2035</v>
      </c>
      <c r="P34" s="178">
        <v>8</v>
      </c>
    </row>
    <row r="35" spans="1:16" s="170" customFormat="1">
      <c r="A35" s="184"/>
      <c r="C35" s="184" t="s">
        <v>53</v>
      </c>
      <c r="D35" s="170">
        <v>0</v>
      </c>
      <c r="E35" s="170" t="s">
        <v>2152</v>
      </c>
      <c r="I35" s="184"/>
      <c r="K35" s="184"/>
      <c r="M35" s="170" t="s">
        <v>2099</v>
      </c>
      <c r="N35" s="170">
        <v>34</v>
      </c>
      <c r="O35" s="178" t="s">
        <v>2036</v>
      </c>
      <c r="P35" s="178">
        <v>5</v>
      </c>
    </row>
    <row r="36" spans="1:16" s="194" customFormat="1">
      <c r="A36" s="192" t="s">
        <v>2153</v>
      </c>
      <c r="B36" s="193"/>
      <c r="E36" s="170"/>
      <c r="M36" s="373" t="s">
        <v>2100</v>
      </c>
      <c r="N36" s="373">
        <v>35</v>
      </c>
      <c r="O36" s="374" t="s">
        <v>2037</v>
      </c>
      <c r="P36" s="374">
        <v>15</v>
      </c>
    </row>
    <row r="37" spans="1:16" s="194" customFormat="1">
      <c r="A37" s="184" t="s">
        <v>44</v>
      </c>
      <c r="B37" s="184" t="s">
        <v>46</v>
      </c>
      <c r="C37" s="195" t="s">
        <v>74</v>
      </c>
      <c r="D37" s="196" t="s">
        <v>76</v>
      </c>
      <c r="E37" s="197" t="s">
        <v>49</v>
      </c>
      <c r="M37" s="373" t="s">
        <v>2101</v>
      </c>
      <c r="N37" s="373">
        <v>36</v>
      </c>
      <c r="O37" s="374" t="s">
        <v>2038</v>
      </c>
      <c r="P37" s="374">
        <v>17</v>
      </c>
    </row>
    <row r="38" spans="1:16" s="194" customFormat="1" ht="14.25">
      <c r="A38" s="170" t="s">
        <v>38</v>
      </c>
      <c r="B38" s="198" t="s">
        <v>43</v>
      </c>
      <c r="C38" s="199" t="s">
        <v>2154</v>
      </c>
      <c r="D38" s="200">
        <v>1.05506E-3</v>
      </c>
      <c r="E38" s="182" t="s">
        <v>2148</v>
      </c>
      <c r="M38" s="373" t="s">
        <v>2102</v>
      </c>
      <c r="N38" s="373">
        <v>37</v>
      </c>
      <c r="O38" s="374" t="s">
        <v>2039</v>
      </c>
      <c r="P38" s="374">
        <v>19</v>
      </c>
    </row>
    <row r="39" spans="1:16" s="194" customFormat="1" ht="14.25">
      <c r="A39" s="170" t="s">
        <v>45</v>
      </c>
      <c r="B39" s="170" t="s">
        <v>41</v>
      </c>
      <c r="C39" s="199" t="s">
        <v>2155</v>
      </c>
      <c r="D39" s="201">
        <v>4.7300000000000005E-5</v>
      </c>
      <c r="E39" s="202" t="s">
        <v>183</v>
      </c>
      <c r="M39" s="373" t="s">
        <v>2103</v>
      </c>
      <c r="N39" s="373">
        <v>38</v>
      </c>
      <c r="O39" s="375"/>
      <c r="P39" s="375"/>
    </row>
    <row r="40" spans="1:16" s="194" customFormat="1" ht="14.25">
      <c r="A40" s="170" t="s">
        <v>36</v>
      </c>
      <c r="B40" s="170" t="s">
        <v>42</v>
      </c>
      <c r="C40" s="199" t="s">
        <v>75</v>
      </c>
      <c r="D40" s="201">
        <v>3.5975907098049601E-6</v>
      </c>
      <c r="E40" s="182" t="s">
        <v>2148</v>
      </c>
      <c r="M40" s="373" t="s">
        <v>2104</v>
      </c>
      <c r="N40" s="373">
        <v>39</v>
      </c>
      <c r="O40" s="375"/>
      <c r="P40" s="375"/>
    </row>
    <row r="41" spans="1:16" s="194" customFormat="1" ht="14.25">
      <c r="A41" s="170" t="s">
        <v>39</v>
      </c>
      <c r="B41" s="170" t="s">
        <v>40</v>
      </c>
      <c r="C41" s="199" t="s">
        <v>2156</v>
      </c>
      <c r="D41" s="201">
        <v>4.0399999999999999E-5</v>
      </c>
      <c r="E41" s="202" t="s">
        <v>183</v>
      </c>
      <c r="M41" s="373" t="s">
        <v>2105</v>
      </c>
      <c r="N41" s="373">
        <v>41</v>
      </c>
      <c r="O41" s="375"/>
      <c r="P41" s="375"/>
    </row>
    <row r="42" spans="1:16" s="194" customFormat="1">
      <c r="A42" s="170" t="s">
        <v>37</v>
      </c>
      <c r="B42" s="170" t="s">
        <v>40</v>
      </c>
      <c r="C42" s="199" t="s">
        <v>2156</v>
      </c>
      <c r="D42" s="201">
        <v>3.6339999999999994E-5</v>
      </c>
      <c r="E42" s="202" t="s">
        <v>183</v>
      </c>
      <c r="M42" s="373" t="s">
        <v>2106</v>
      </c>
      <c r="N42" s="373">
        <v>42</v>
      </c>
      <c r="O42" s="376" t="s">
        <v>2040</v>
      </c>
      <c r="P42" s="376"/>
    </row>
    <row r="43" spans="1:16" s="194" customFormat="1" ht="14.25">
      <c r="B43" s="193"/>
      <c r="E43" s="170"/>
      <c r="M43" s="373" t="s">
        <v>2107</v>
      </c>
      <c r="N43" s="373">
        <v>43</v>
      </c>
      <c r="O43" s="374" t="s">
        <v>2041</v>
      </c>
      <c r="P43" s="374">
        <v>2</v>
      </c>
    </row>
    <row r="44" spans="1:16" s="194" customFormat="1">
      <c r="A44" s="203" t="s">
        <v>143</v>
      </c>
      <c r="B44" s="193">
        <f>1/D40</f>
        <v>277963.80429674115</v>
      </c>
      <c r="E44" s="170"/>
      <c r="M44" s="373" t="s">
        <v>2108</v>
      </c>
      <c r="N44" s="373">
        <v>45</v>
      </c>
      <c r="O44" s="374" t="s">
        <v>2042</v>
      </c>
      <c r="P44" s="374">
        <v>1</v>
      </c>
    </row>
    <row r="45" spans="1:16" s="194" customFormat="1" ht="14.25">
      <c r="B45" s="193"/>
      <c r="E45" s="170"/>
      <c r="M45" s="373" t="s">
        <v>2109</v>
      </c>
      <c r="N45" s="373">
        <v>46</v>
      </c>
      <c r="O45" s="375"/>
      <c r="P45" s="375"/>
    </row>
    <row r="46" spans="1:16" s="194" customFormat="1">
      <c r="A46" s="192" t="s">
        <v>2149</v>
      </c>
      <c r="B46" s="193"/>
      <c r="E46" s="170"/>
      <c r="M46" s="373" t="s">
        <v>2110</v>
      </c>
      <c r="N46" s="373">
        <v>47</v>
      </c>
      <c r="O46" s="375"/>
      <c r="P46" s="375"/>
    </row>
    <row r="47" spans="1:16" s="203" customFormat="1">
      <c r="A47" s="184" t="s">
        <v>44</v>
      </c>
      <c r="B47" s="204" t="s">
        <v>47</v>
      </c>
      <c r="C47" s="203" t="s">
        <v>48</v>
      </c>
      <c r="D47" s="203" t="s">
        <v>49</v>
      </c>
      <c r="E47" s="184"/>
      <c r="M47" s="373" t="s">
        <v>2111</v>
      </c>
      <c r="N47" s="373">
        <v>49</v>
      </c>
      <c r="O47" s="377"/>
      <c r="P47" s="377"/>
    </row>
    <row r="48" spans="1:16" s="194" customFormat="1" ht="28.5">
      <c r="A48" s="170" t="s">
        <v>45</v>
      </c>
      <c r="B48" s="193" t="s">
        <v>2157</v>
      </c>
      <c r="C48" s="194">
        <v>2.9849999999999998E-3</v>
      </c>
      <c r="D48" s="193" t="s">
        <v>2158</v>
      </c>
      <c r="E48" s="170"/>
      <c r="M48" s="373" t="s">
        <v>2112</v>
      </c>
      <c r="N48" s="373">
        <v>50</v>
      </c>
      <c r="O48" s="376" t="s">
        <v>2043</v>
      </c>
      <c r="P48" s="376"/>
    </row>
    <row r="49" spans="1:16" s="194" customFormat="1" ht="28.5">
      <c r="A49" s="170" t="s">
        <v>36</v>
      </c>
      <c r="B49" s="193" t="s">
        <v>50</v>
      </c>
      <c r="C49" s="194">
        <f>0.000567</f>
        <v>5.6700000000000001E-4</v>
      </c>
      <c r="D49" s="193" t="s">
        <v>2150</v>
      </c>
      <c r="E49" s="170"/>
      <c r="M49" s="373" t="s">
        <v>2113</v>
      </c>
      <c r="N49" s="373">
        <v>51</v>
      </c>
      <c r="O49" s="374" t="s">
        <v>2044</v>
      </c>
      <c r="P49" s="374">
        <v>2</v>
      </c>
    </row>
    <row r="50" spans="1:16" s="194" customFormat="1" ht="28.5">
      <c r="A50" s="170" t="s">
        <v>39</v>
      </c>
      <c r="B50" s="193" t="s">
        <v>2159</v>
      </c>
      <c r="C50" s="194">
        <v>3.127E-3</v>
      </c>
      <c r="D50" s="193" t="s">
        <v>2160</v>
      </c>
      <c r="E50" s="170"/>
      <c r="M50" s="373" t="s">
        <v>2114</v>
      </c>
      <c r="N50" s="373">
        <v>52</v>
      </c>
      <c r="O50" s="374" t="s">
        <v>2045</v>
      </c>
      <c r="P50" s="374">
        <v>1</v>
      </c>
    </row>
    <row r="51" spans="1:16" s="194" customFormat="1" ht="28.5">
      <c r="A51" s="170" t="s">
        <v>37</v>
      </c>
      <c r="B51" s="193" t="s">
        <v>2159</v>
      </c>
      <c r="C51" s="205">
        <v>3.0588500000000001E-3</v>
      </c>
      <c r="D51" s="193" t="s">
        <v>2160</v>
      </c>
      <c r="E51" s="170"/>
      <c r="M51" s="373" t="s">
        <v>2115</v>
      </c>
      <c r="N51" s="373">
        <v>53</v>
      </c>
      <c r="O51" s="374" t="s">
        <v>2046</v>
      </c>
      <c r="P51" s="374">
        <v>3</v>
      </c>
    </row>
    <row r="52" spans="1:16" s="194" customFormat="1" ht="42.75">
      <c r="A52" s="170" t="s">
        <v>38</v>
      </c>
      <c r="B52" s="193" t="s">
        <v>2161</v>
      </c>
      <c r="C52" s="194">
        <f>56.1*B54</f>
        <v>5.9188866E-2</v>
      </c>
      <c r="D52" s="193" t="s">
        <v>2162</v>
      </c>
      <c r="E52" s="170"/>
      <c r="M52" s="373" t="s">
        <v>2116</v>
      </c>
      <c r="N52" s="373">
        <v>55</v>
      </c>
      <c r="O52" s="374" t="s">
        <v>2047</v>
      </c>
      <c r="P52" s="374">
        <v>4</v>
      </c>
    </row>
    <row r="53" spans="1:16" s="194" customFormat="1" ht="14.25">
      <c r="A53" s="206" t="s">
        <v>2163</v>
      </c>
      <c r="E53" s="170"/>
      <c r="M53" s="373" t="s">
        <v>2117</v>
      </c>
      <c r="N53" s="373">
        <v>56</v>
      </c>
      <c r="O53" s="375"/>
      <c r="P53" s="375"/>
    </row>
    <row r="54" spans="1:16" s="194" customFormat="1">
      <c r="A54" s="203" t="s">
        <v>2164</v>
      </c>
      <c r="B54" s="194">
        <v>1.05506E-3</v>
      </c>
      <c r="C54" s="194" t="s">
        <v>2165</v>
      </c>
      <c r="E54" s="170"/>
      <c r="M54" s="373" t="s">
        <v>2118</v>
      </c>
      <c r="N54" s="373">
        <v>58</v>
      </c>
      <c r="O54" s="375"/>
      <c r="P54" s="375"/>
    </row>
    <row r="55" spans="1:16" s="194" customFormat="1" ht="14.25">
      <c r="B55" s="193"/>
      <c r="E55" s="170"/>
      <c r="M55" s="373" t="s">
        <v>2119</v>
      </c>
      <c r="N55" s="373">
        <v>59</v>
      </c>
      <c r="O55" s="375"/>
      <c r="P55" s="375"/>
    </row>
    <row r="56" spans="1:16" s="170" customFormat="1">
      <c r="A56" s="184"/>
      <c r="I56" s="184"/>
      <c r="K56" s="184"/>
      <c r="M56" s="373" t="s">
        <v>2120</v>
      </c>
      <c r="N56" s="373">
        <v>60</v>
      </c>
      <c r="O56" s="373"/>
      <c r="P56" s="373"/>
    </row>
    <row r="57" spans="1:16" s="170" customFormat="1">
      <c r="A57" s="207" t="s">
        <v>55</v>
      </c>
      <c r="I57" s="184"/>
      <c r="K57" s="184"/>
      <c r="M57" s="373" t="s">
        <v>2121</v>
      </c>
      <c r="N57" s="373">
        <v>61</v>
      </c>
      <c r="O57" s="373"/>
      <c r="P57" s="373"/>
    </row>
    <row r="58" spans="1:16" s="170" customFormat="1">
      <c r="A58" s="184" t="s">
        <v>44</v>
      </c>
      <c r="B58" s="204" t="s">
        <v>47</v>
      </c>
      <c r="C58" s="203" t="s">
        <v>48</v>
      </c>
      <c r="D58" s="203" t="s">
        <v>49</v>
      </c>
      <c r="I58" s="184"/>
      <c r="K58" s="184"/>
      <c r="M58" s="373" t="s">
        <v>2122</v>
      </c>
      <c r="N58" s="373">
        <v>62</v>
      </c>
      <c r="O58" s="373"/>
      <c r="P58" s="373"/>
    </row>
    <row r="59" spans="1:16" s="170" customFormat="1">
      <c r="A59" s="170" t="s">
        <v>45</v>
      </c>
      <c r="B59" s="193" t="s">
        <v>52</v>
      </c>
      <c r="C59" s="170">
        <v>63.1</v>
      </c>
      <c r="D59" s="170" t="s">
        <v>183</v>
      </c>
      <c r="I59" s="184"/>
      <c r="K59" s="184"/>
      <c r="M59" s="373" t="s">
        <v>2123</v>
      </c>
      <c r="N59" s="373">
        <v>63</v>
      </c>
      <c r="O59" s="373"/>
      <c r="P59" s="373"/>
    </row>
    <row r="60" spans="1:16" s="170" customFormat="1">
      <c r="A60" s="170" t="s">
        <v>36</v>
      </c>
      <c r="B60" s="193" t="s">
        <v>50</v>
      </c>
      <c r="C60" s="170">
        <f>tCO2e_KWhחשמל</f>
        <v>0</v>
      </c>
      <c r="D60" s="170" t="s">
        <v>183</v>
      </c>
      <c r="I60" s="184"/>
      <c r="K60" s="184"/>
      <c r="M60" s="373" t="s">
        <v>2124</v>
      </c>
      <c r="N60" s="373">
        <v>64</v>
      </c>
      <c r="O60" s="373"/>
      <c r="P60" s="373"/>
    </row>
    <row r="61" spans="1:16" s="170" customFormat="1">
      <c r="A61" s="170" t="s">
        <v>39</v>
      </c>
      <c r="B61" s="193" t="s">
        <v>52</v>
      </c>
      <c r="C61" s="170">
        <v>77.400000000000006</v>
      </c>
      <c r="D61" s="170" t="s">
        <v>183</v>
      </c>
      <c r="I61" s="184"/>
      <c r="K61" s="184"/>
      <c r="M61" s="373" t="s">
        <v>2125</v>
      </c>
      <c r="N61" s="373">
        <v>65</v>
      </c>
      <c r="O61" s="373"/>
      <c r="P61" s="373"/>
    </row>
    <row r="62" spans="1:16" s="170" customFormat="1">
      <c r="A62" s="170" t="s">
        <v>37</v>
      </c>
      <c r="B62" s="193" t="s">
        <v>52</v>
      </c>
      <c r="C62" s="170">
        <v>74.099999999999994</v>
      </c>
      <c r="D62" s="170" t="s">
        <v>183</v>
      </c>
      <c r="I62" s="184"/>
      <c r="K62" s="184"/>
      <c r="M62" s="373" t="s">
        <v>2126</v>
      </c>
      <c r="N62" s="373">
        <v>66</v>
      </c>
      <c r="O62" s="373"/>
      <c r="P62" s="373"/>
    </row>
    <row r="63" spans="1:16" s="170" customFormat="1">
      <c r="A63" s="170" t="s">
        <v>38</v>
      </c>
      <c r="B63" s="193" t="s">
        <v>52</v>
      </c>
      <c r="C63" s="170">
        <v>56.1</v>
      </c>
      <c r="D63" s="170" t="s">
        <v>183</v>
      </c>
      <c r="I63" s="184"/>
      <c r="K63" s="184"/>
      <c r="M63" s="373" t="s">
        <v>2127</v>
      </c>
      <c r="N63" s="373">
        <v>68</v>
      </c>
      <c r="O63" s="373"/>
      <c r="P63" s="373"/>
    </row>
    <row r="64" spans="1:16" s="170" customFormat="1">
      <c r="A64" s="184"/>
      <c r="I64" s="184"/>
      <c r="K64" s="184"/>
      <c r="M64" s="373" t="s">
        <v>2128</v>
      </c>
      <c r="N64" s="373">
        <v>69</v>
      </c>
      <c r="O64" s="373"/>
      <c r="P64" s="373"/>
    </row>
    <row r="65" spans="1:16" s="170" customFormat="1">
      <c r="A65" s="207" t="s">
        <v>54</v>
      </c>
      <c r="I65" s="184"/>
      <c r="K65" s="184"/>
      <c r="M65" s="373" t="s">
        <v>2129</v>
      </c>
      <c r="N65" s="373">
        <v>70</v>
      </c>
      <c r="O65" s="373"/>
      <c r="P65" s="373"/>
    </row>
    <row r="66" spans="1:16" s="170" customFormat="1">
      <c r="A66" s="184" t="s">
        <v>44</v>
      </c>
      <c r="B66" s="204" t="s">
        <v>47</v>
      </c>
      <c r="C66" s="203" t="s">
        <v>48</v>
      </c>
      <c r="D66" s="203" t="s">
        <v>49</v>
      </c>
      <c r="I66" s="184"/>
      <c r="K66" s="184"/>
      <c r="M66" s="373" t="s">
        <v>2130</v>
      </c>
      <c r="N66" s="373">
        <v>71</v>
      </c>
      <c r="O66" s="373"/>
      <c r="P66" s="373"/>
    </row>
    <row r="67" spans="1:16" s="170" customFormat="1" ht="43.5">
      <c r="A67" s="170" t="s">
        <v>45</v>
      </c>
      <c r="B67" s="193" t="s">
        <v>50</v>
      </c>
      <c r="C67" s="170">
        <f>C59*$B$73</f>
        <v>2.2715999999999999E-4</v>
      </c>
      <c r="D67" s="208" t="s">
        <v>2166</v>
      </c>
      <c r="I67" s="184"/>
      <c r="K67" s="184"/>
      <c r="M67" s="373" t="s">
        <v>2131</v>
      </c>
      <c r="N67" s="373">
        <v>72</v>
      </c>
      <c r="O67" s="373"/>
      <c r="P67" s="373"/>
    </row>
    <row r="68" spans="1:16" s="170" customFormat="1" ht="28.5">
      <c r="A68" s="170" t="s">
        <v>36</v>
      </c>
      <c r="B68" s="193" t="s">
        <v>50</v>
      </c>
      <c r="C68" s="170">
        <f>C60</f>
        <v>0</v>
      </c>
      <c r="D68" s="193" t="s">
        <v>2150</v>
      </c>
      <c r="I68" s="184"/>
      <c r="K68" s="184"/>
      <c r="M68" s="373" t="s">
        <v>2132</v>
      </c>
      <c r="N68" s="373">
        <v>73</v>
      </c>
      <c r="O68" s="373"/>
      <c r="P68" s="373"/>
    </row>
    <row r="69" spans="1:16" s="170" customFormat="1" ht="43.5">
      <c r="A69" s="170" t="s">
        <v>39</v>
      </c>
      <c r="B69" s="193" t="s">
        <v>50</v>
      </c>
      <c r="C69" s="170">
        <f>C61*$B$73</f>
        <v>2.7864000000000003E-4</v>
      </c>
      <c r="D69" s="208" t="s">
        <v>2166</v>
      </c>
      <c r="I69" s="184"/>
      <c r="K69" s="184"/>
      <c r="M69" s="373" t="s">
        <v>2133</v>
      </c>
      <c r="N69" s="373">
        <v>74</v>
      </c>
      <c r="O69" s="373"/>
      <c r="P69" s="373"/>
    </row>
    <row r="70" spans="1:16" s="170" customFormat="1" ht="43.5">
      <c r="A70" s="170" t="s">
        <v>37</v>
      </c>
      <c r="B70" s="193" t="s">
        <v>50</v>
      </c>
      <c r="C70" s="170">
        <f>C62*$B$73</f>
        <v>2.6675999999999995E-4</v>
      </c>
      <c r="D70" s="208" t="s">
        <v>2166</v>
      </c>
      <c r="I70" s="184"/>
      <c r="K70" s="184"/>
      <c r="M70" s="373" t="s">
        <v>2134</v>
      </c>
      <c r="N70" s="373">
        <v>75</v>
      </c>
      <c r="O70" s="373"/>
      <c r="P70" s="373"/>
    </row>
    <row r="71" spans="1:16" s="170" customFormat="1" ht="43.5">
      <c r="A71" s="170" t="s">
        <v>38</v>
      </c>
      <c r="B71" s="193" t="s">
        <v>50</v>
      </c>
      <c r="C71" s="170">
        <f>C63*$B$73</f>
        <v>2.0196E-4</v>
      </c>
      <c r="D71" s="208" t="s">
        <v>2166</v>
      </c>
      <c r="I71" s="184"/>
      <c r="K71" s="184"/>
      <c r="M71" s="373" t="s">
        <v>2135</v>
      </c>
      <c r="N71" s="373">
        <v>77</v>
      </c>
      <c r="O71" s="373"/>
      <c r="P71" s="373"/>
    </row>
    <row r="72" spans="1:16" s="170" customFormat="1">
      <c r="A72" s="184"/>
      <c r="I72" s="184"/>
      <c r="K72" s="184"/>
      <c r="M72" s="373" t="s">
        <v>2136</v>
      </c>
      <c r="N72" s="373">
        <v>78</v>
      </c>
      <c r="O72" s="373"/>
      <c r="P72" s="373"/>
    </row>
    <row r="73" spans="1:16" s="194" customFormat="1">
      <c r="A73" s="203" t="s">
        <v>2167</v>
      </c>
      <c r="B73" s="193">
        <v>3.5999999999999998E-6</v>
      </c>
      <c r="C73" s="194" t="s">
        <v>2168</v>
      </c>
      <c r="E73" s="170"/>
      <c r="M73" s="373" t="s">
        <v>2137</v>
      </c>
      <c r="N73" s="373">
        <v>79</v>
      </c>
      <c r="O73" s="375"/>
      <c r="P73" s="375"/>
    </row>
    <row r="74" spans="1:16" s="194" customFormat="1">
      <c r="A74" s="203"/>
      <c r="B74" s="193"/>
      <c r="E74" s="170"/>
      <c r="M74" s="373" t="s">
        <v>2138</v>
      </c>
      <c r="N74" s="373">
        <v>80</v>
      </c>
      <c r="O74" s="375"/>
      <c r="P74" s="375"/>
    </row>
    <row r="75" spans="1:16" s="170" customFormat="1">
      <c r="A75" s="184"/>
      <c r="I75" s="184"/>
      <c r="K75" s="184"/>
    </row>
    <row r="76" spans="1:16">
      <c r="A76" s="181"/>
    </row>
    <row r="77" spans="1:16" s="167" customFormat="1" ht="18">
      <c r="A77" s="183" t="s">
        <v>2198</v>
      </c>
      <c r="B77" s="183"/>
      <c r="C77" s="183"/>
      <c r="G77" s="168"/>
      <c r="I77" s="169"/>
      <c r="K77" s="169"/>
      <c r="M77" s="169"/>
    </row>
    <row r="78" spans="1:16">
      <c r="A78" s="166"/>
    </row>
    <row r="80" spans="1:16">
      <c r="A80" s="180" t="s">
        <v>1974</v>
      </c>
      <c r="B80" s="170"/>
      <c r="D80" s="180" t="s">
        <v>1978</v>
      </c>
      <c r="E80" s="171" t="s">
        <v>1</v>
      </c>
      <c r="F80" s="171" t="s">
        <v>391</v>
      </c>
      <c r="G80" s="176"/>
      <c r="H80" s="177"/>
    </row>
    <row r="81" spans="1:13">
      <c r="B81" s="172" t="s">
        <v>184</v>
      </c>
      <c r="C81" s="172">
        <v>100</v>
      </c>
      <c r="E81" s="172" t="s">
        <v>392</v>
      </c>
      <c r="F81" s="172">
        <v>9486</v>
      </c>
      <c r="G81" s="175"/>
      <c r="H81" s="175"/>
    </row>
    <row r="82" spans="1:13">
      <c r="A82" s="181"/>
      <c r="B82" s="172" t="s">
        <v>185</v>
      </c>
      <c r="C82" s="172">
        <v>101</v>
      </c>
      <c r="E82" s="172" t="s">
        <v>393</v>
      </c>
      <c r="F82" s="172">
        <v>967</v>
      </c>
      <c r="G82" s="175"/>
      <c r="H82" s="175"/>
      <c r="K82" s="181"/>
      <c r="M82" s="181"/>
    </row>
    <row r="83" spans="1:13">
      <c r="A83" s="181"/>
      <c r="B83" s="172" t="s">
        <v>186</v>
      </c>
      <c r="C83" s="172">
        <v>102</v>
      </c>
      <c r="E83" s="172" t="s">
        <v>394</v>
      </c>
      <c r="F83" s="172">
        <v>967</v>
      </c>
      <c r="G83" s="175"/>
      <c r="H83" s="175"/>
      <c r="K83" s="181"/>
      <c r="M83" s="181"/>
    </row>
    <row r="84" spans="1:13">
      <c r="A84" s="181"/>
      <c r="B84" s="172" t="s">
        <v>187</v>
      </c>
      <c r="C84" s="172">
        <v>103</v>
      </c>
      <c r="E84" s="172" t="s">
        <v>395</v>
      </c>
      <c r="F84" s="172">
        <v>472</v>
      </c>
      <c r="G84" s="175"/>
      <c r="H84" s="175"/>
      <c r="K84" s="181"/>
      <c r="M84" s="181"/>
    </row>
    <row r="85" spans="1:13">
      <c r="A85" s="181"/>
      <c r="B85" s="172" t="s">
        <v>188</v>
      </c>
      <c r="C85" s="172">
        <v>104</v>
      </c>
      <c r="E85" s="172" t="s">
        <v>396</v>
      </c>
      <c r="F85" s="172">
        <v>473</v>
      </c>
      <c r="I85" s="181"/>
      <c r="K85" s="181"/>
      <c r="M85" s="181"/>
    </row>
    <row r="86" spans="1:13">
      <c r="A86" s="181"/>
      <c r="B86" s="172" t="s">
        <v>189</v>
      </c>
      <c r="C86" s="172">
        <v>105</v>
      </c>
      <c r="E86" s="172" t="s">
        <v>397</v>
      </c>
      <c r="F86" s="172">
        <v>9473</v>
      </c>
      <c r="I86" s="181"/>
      <c r="K86" s="181"/>
      <c r="M86" s="181"/>
    </row>
    <row r="87" spans="1:13">
      <c r="A87" s="181"/>
      <c r="B87" s="172" t="s">
        <v>190</v>
      </c>
      <c r="C87" s="172">
        <v>106</v>
      </c>
      <c r="E87" s="172" t="s">
        <v>398</v>
      </c>
      <c r="F87" s="172">
        <v>935</v>
      </c>
      <c r="I87" s="181"/>
      <c r="K87" s="181"/>
      <c r="M87" s="181"/>
    </row>
    <row r="88" spans="1:13">
      <c r="A88" s="181"/>
      <c r="B88" s="172" t="s">
        <v>191</v>
      </c>
      <c r="C88" s="172">
        <v>107</v>
      </c>
      <c r="E88" s="172" t="s">
        <v>399</v>
      </c>
      <c r="F88" s="172">
        <v>935</v>
      </c>
      <c r="K88" s="181"/>
      <c r="M88" s="181"/>
    </row>
    <row r="89" spans="1:13">
      <c r="A89" s="181"/>
      <c r="B89" s="172" t="s">
        <v>192</v>
      </c>
      <c r="C89" s="172">
        <v>108</v>
      </c>
      <c r="E89" s="172" t="s">
        <v>400</v>
      </c>
      <c r="F89" s="172">
        <v>958</v>
      </c>
      <c r="K89" s="181"/>
      <c r="M89" s="181"/>
    </row>
    <row r="90" spans="1:13">
      <c r="A90" s="181"/>
      <c r="B90" s="172" t="s">
        <v>193</v>
      </c>
      <c r="C90" s="172">
        <v>109</v>
      </c>
      <c r="E90" s="172" t="s">
        <v>401</v>
      </c>
      <c r="F90" s="172">
        <v>958</v>
      </c>
      <c r="K90" s="181"/>
      <c r="M90" s="181"/>
    </row>
    <row r="91" spans="1:13">
      <c r="A91" s="181"/>
      <c r="B91" s="172" t="s">
        <v>194</v>
      </c>
      <c r="C91" s="172">
        <v>110</v>
      </c>
      <c r="E91" s="172" t="s">
        <v>402</v>
      </c>
      <c r="F91" s="172">
        <v>1042</v>
      </c>
      <c r="K91" s="181"/>
      <c r="M91" s="181"/>
    </row>
    <row r="92" spans="1:13">
      <c r="A92" s="181"/>
      <c r="B92" s="172" t="s">
        <v>195</v>
      </c>
      <c r="C92" s="172">
        <v>111</v>
      </c>
      <c r="E92" s="172" t="s">
        <v>403</v>
      </c>
      <c r="F92" s="172">
        <v>1042</v>
      </c>
      <c r="K92" s="181"/>
      <c r="M92" s="181"/>
    </row>
    <row r="93" spans="1:13">
      <c r="A93" s="181"/>
      <c r="B93" s="172" t="s">
        <v>196</v>
      </c>
      <c r="C93" s="172">
        <v>112</v>
      </c>
      <c r="E93" s="172" t="s">
        <v>404</v>
      </c>
      <c r="F93" s="172">
        <v>932</v>
      </c>
      <c r="K93" s="181"/>
      <c r="M93" s="181"/>
    </row>
    <row r="94" spans="1:13">
      <c r="A94" s="181"/>
      <c r="B94" s="172" t="s">
        <v>197</v>
      </c>
      <c r="C94" s="172">
        <v>113</v>
      </c>
      <c r="E94" s="172" t="s">
        <v>405</v>
      </c>
      <c r="F94" s="172">
        <v>932</v>
      </c>
      <c r="K94" s="181"/>
      <c r="M94" s="181"/>
    </row>
    <row r="95" spans="1:13">
      <c r="A95" s="181"/>
      <c r="B95" s="172" t="s">
        <v>198</v>
      </c>
      <c r="C95" s="172">
        <v>114</v>
      </c>
      <c r="E95" s="172" t="s">
        <v>406</v>
      </c>
      <c r="F95" s="172">
        <v>1342</v>
      </c>
      <c r="K95" s="181"/>
      <c r="M95" s="181"/>
    </row>
    <row r="96" spans="1:13">
      <c r="A96" s="181"/>
      <c r="B96" s="172" t="s">
        <v>199</v>
      </c>
      <c r="C96" s="172">
        <v>115</v>
      </c>
      <c r="E96" s="172" t="s">
        <v>407</v>
      </c>
      <c r="F96" s="172">
        <v>968</v>
      </c>
      <c r="K96" s="181"/>
      <c r="M96" s="181"/>
    </row>
    <row r="97" spans="1:13">
      <c r="A97" s="181"/>
      <c r="B97" s="172" t="s">
        <v>200</v>
      </c>
      <c r="C97" s="172">
        <v>116</v>
      </c>
      <c r="E97" s="172" t="s">
        <v>408</v>
      </c>
      <c r="F97" s="172">
        <v>1342</v>
      </c>
      <c r="K97" s="181"/>
      <c r="M97" s="181"/>
    </row>
    <row r="98" spans="1:13">
      <c r="A98" s="181"/>
      <c r="B98" s="172" t="s">
        <v>201</v>
      </c>
      <c r="C98" s="172">
        <v>117</v>
      </c>
      <c r="E98" s="172" t="s">
        <v>409</v>
      </c>
      <c r="F98" s="172">
        <v>9968</v>
      </c>
      <c r="I98" s="181"/>
      <c r="K98" s="181"/>
      <c r="M98" s="181"/>
    </row>
    <row r="99" spans="1:13">
      <c r="A99" s="181"/>
      <c r="B99" s="172" t="s">
        <v>202</v>
      </c>
      <c r="C99" s="172">
        <v>118</v>
      </c>
      <c r="E99" s="172" t="s">
        <v>410</v>
      </c>
      <c r="F99" s="172">
        <v>966</v>
      </c>
      <c r="I99" s="181"/>
      <c r="K99" s="181"/>
      <c r="M99" s="181"/>
    </row>
    <row r="100" spans="1:13">
      <c r="A100" s="181"/>
      <c r="B100" s="172" t="s">
        <v>203</v>
      </c>
      <c r="C100" s="172">
        <v>119</v>
      </c>
      <c r="E100" s="172" t="s">
        <v>411</v>
      </c>
      <c r="F100" s="172">
        <v>961</v>
      </c>
      <c r="I100" s="181"/>
      <c r="K100" s="181"/>
      <c r="M100" s="181"/>
    </row>
    <row r="101" spans="1:13">
      <c r="A101" s="181"/>
      <c r="B101" s="172" t="s">
        <v>204</v>
      </c>
      <c r="C101" s="172">
        <v>120</v>
      </c>
      <c r="E101" s="172" t="s">
        <v>412</v>
      </c>
      <c r="F101" s="172">
        <v>961</v>
      </c>
      <c r="I101" s="181"/>
      <c r="K101" s="181"/>
      <c r="M101" s="181"/>
    </row>
    <row r="102" spans="1:13">
      <c r="A102" s="181"/>
      <c r="B102" s="172" t="s">
        <v>205</v>
      </c>
      <c r="C102" s="172">
        <v>121</v>
      </c>
      <c r="E102" s="172" t="s">
        <v>413</v>
      </c>
      <c r="F102" s="172">
        <v>1275</v>
      </c>
      <c r="I102" s="181"/>
      <c r="K102" s="181"/>
      <c r="M102" s="181"/>
    </row>
    <row r="103" spans="1:13">
      <c r="A103" s="181"/>
      <c r="B103" s="172" t="s">
        <v>206</v>
      </c>
      <c r="C103" s="172">
        <v>122</v>
      </c>
      <c r="E103" s="172" t="s">
        <v>414</v>
      </c>
      <c r="F103" s="172">
        <v>679</v>
      </c>
      <c r="I103" s="181"/>
      <c r="K103" s="181"/>
      <c r="M103" s="181"/>
    </row>
    <row r="104" spans="1:13">
      <c r="A104" s="181"/>
      <c r="B104" s="172" t="s">
        <v>207</v>
      </c>
      <c r="C104" s="172">
        <v>123</v>
      </c>
      <c r="E104" s="172" t="s">
        <v>415</v>
      </c>
      <c r="F104" s="172">
        <v>1115</v>
      </c>
      <c r="I104" s="181"/>
      <c r="K104" s="181"/>
      <c r="M104" s="181"/>
    </row>
    <row r="105" spans="1:13">
      <c r="A105" s="181"/>
      <c r="B105" s="172" t="s">
        <v>208</v>
      </c>
      <c r="C105" s="172">
        <v>124</v>
      </c>
      <c r="E105" s="172" t="s">
        <v>416</v>
      </c>
      <c r="F105" s="172">
        <v>819</v>
      </c>
      <c r="I105" s="181"/>
      <c r="K105" s="181"/>
      <c r="M105" s="181"/>
    </row>
    <row r="106" spans="1:13">
      <c r="A106" s="181"/>
      <c r="B106" s="172" t="s">
        <v>209</v>
      </c>
      <c r="C106" s="172">
        <v>125</v>
      </c>
      <c r="E106" s="172" t="s">
        <v>417</v>
      </c>
      <c r="F106" s="172">
        <v>175</v>
      </c>
      <c r="I106" s="181"/>
      <c r="K106" s="181"/>
      <c r="M106" s="181"/>
    </row>
    <row r="107" spans="1:13">
      <c r="A107" s="181"/>
      <c r="B107" s="172" t="s">
        <v>210</v>
      </c>
      <c r="C107" s="172">
        <v>126</v>
      </c>
      <c r="E107" s="172" t="s">
        <v>418</v>
      </c>
      <c r="F107" s="172">
        <v>2052</v>
      </c>
      <c r="I107" s="181"/>
      <c r="K107" s="181"/>
      <c r="M107" s="181"/>
    </row>
    <row r="108" spans="1:13">
      <c r="A108" s="181"/>
      <c r="B108" s="172" t="s">
        <v>211</v>
      </c>
      <c r="C108" s="172">
        <v>127</v>
      </c>
      <c r="E108" s="172" t="s">
        <v>419</v>
      </c>
      <c r="F108" s="172">
        <v>1070</v>
      </c>
      <c r="I108" s="181"/>
      <c r="K108" s="181"/>
      <c r="M108" s="181"/>
    </row>
    <row r="109" spans="1:13">
      <c r="A109" s="181"/>
      <c r="B109" s="172" t="s">
        <v>212</v>
      </c>
      <c r="C109" s="172">
        <v>128</v>
      </c>
      <c r="E109" s="172" t="s">
        <v>420</v>
      </c>
      <c r="F109" s="172">
        <v>1220</v>
      </c>
      <c r="I109" s="181"/>
      <c r="K109" s="181"/>
      <c r="M109" s="181"/>
    </row>
    <row r="110" spans="1:13">
      <c r="A110" s="181"/>
      <c r="B110" s="172" t="s">
        <v>213</v>
      </c>
      <c r="C110" s="172">
        <v>129</v>
      </c>
      <c r="E110" s="172" t="s">
        <v>421</v>
      </c>
      <c r="F110" s="172">
        <v>182</v>
      </c>
      <c r="I110" s="181"/>
      <c r="K110" s="181"/>
      <c r="M110" s="181"/>
    </row>
    <row r="111" spans="1:13">
      <c r="A111" s="181"/>
      <c r="B111" s="172" t="s">
        <v>214</v>
      </c>
      <c r="C111" s="172">
        <v>130</v>
      </c>
      <c r="E111" s="172" t="s">
        <v>422</v>
      </c>
      <c r="F111" s="172">
        <v>369</v>
      </c>
      <c r="I111" s="181"/>
      <c r="K111" s="181"/>
      <c r="M111" s="181"/>
    </row>
    <row r="112" spans="1:13">
      <c r="A112" s="181"/>
      <c r="B112" s="172" t="s">
        <v>215</v>
      </c>
      <c r="C112" s="172">
        <v>131</v>
      </c>
      <c r="E112" s="172" t="s">
        <v>423</v>
      </c>
      <c r="F112" s="172">
        <v>3369</v>
      </c>
      <c r="I112" s="181"/>
      <c r="K112" s="181"/>
      <c r="M112" s="181"/>
    </row>
    <row r="113" spans="2:6" s="181" customFormat="1">
      <c r="B113" s="172" t="s">
        <v>216</v>
      </c>
      <c r="C113" s="172">
        <v>132</v>
      </c>
      <c r="D113" s="179"/>
      <c r="E113" s="172" t="s">
        <v>424</v>
      </c>
      <c r="F113" s="172">
        <v>1081</v>
      </c>
    </row>
    <row r="114" spans="2:6" s="181" customFormat="1">
      <c r="B114" s="172" t="s">
        <v>217</v>
      </c>
      <c r="C114" s="172">
        <v>133</v>
      </c>
      <c r="D114" s="179"/>
      <c r="E114" s="172" t="s">
        <v>425</v>
      </c>
      <c r="F114" s="172">
        <v>783</v>
      </c>
    </row>
    <row r="115" spans="2:6" s="181" customFormat="1">
      <c r="B115" s="172" t="s">
        <v>218</v>
      </c>
      <c r="C115" s="172">
        <v>134</v>
      </c>
      <c r="D115" s="179"/>
      <c r="E115" s="172" t="s">
        <v>426</v>
      </c>
      <c r="F115" s="172">
        <v>400</v>
      </c>
    </row>
    <row r="116" spans="2:6" s="181" customFormat="1">
      <c r="B116" s="172" t="s">
        <v>219</v>
      </c>
      <c r="C116" s="172">
        <v>135</v>
      </c>
      <c r="D116" s="179"/>
      <c r="E116" s="172" t="s">
        <v>427</v>
      </c>
      <c r="F116" s="172">
        <v>4011</v>
      </c>
    </row>
    <row r="117" spans="2:6" s="181" customFormat="1">
      <c r="B117" s="172" t="s">
        <v>220</v>
      </c>
      <c r="C117" s="172">
        <v>136</v>
      </c>
      <c r="D117" s="179"/>
      <c r="E117" s="172" t="s">
        <v>428</v>
      </c>
      <c r="F117" s="172">
        <v>3793</v>
      </c>
    </row>
    <row r="118" spans="2:6" s="181" customFormat="1">
      <c r="B118" s="172" t="s">
        <v>221</v>
      </c>
      <c r="C118" s="172">
        <v>137</v>
      </c>
      <c r="D118" s="179"/>
      <c r="E118" s="172" t="s">
        <v>429</v>
      </c>
      <c r="F118" s="172">
        <v>3786</v>
      </c>
    </row>
    <row r="119" spans="2:6" s="181" customFormat="1">
      <c r="B119" s="172" t="s">
        <v>222</v>
      </c>
      <c r="C119" s="172">
        <v>138</v>
      </c>
      <c r="D119" s="179"/>
      <c r="E119" s="172" t="s">
        <v>430</v>
      </c>
      <c r="F119" s="172">
        <v>1311</v>
      </c>
    </row>
    <row r="120" spans="2:6" s="181" customFormat="1">
      <c r="B120" s="172" t="s">
        <v>223</v>
      </c>
      <c r="C120" s="172">
        <v>139</v>
      </c>
      <c r="D120" s="179"/>
      <c r="E120" s="172" t="s">
        <v>431</v>
      </c>
      <c r="F120" s="172">
        <v>1929</v>
      </c>
    </row>
    <row r="121" spans="2:6" s="181" customFormat="1">
      <c r="B121" s="172" t="s">
        <v>224</v>
      </c>
      <c r="C121" s="172">
        <v>140</v>
      </c>
      <c r="D121" s="179"/>
      <c r="E121" s="172" t="s">
        <v>432</v>
      </c>
      <c r="F121" s="172">
        <v>3759</v>
      </c>
    </row>
    <row r="122" spans="2:6" s="181" customFormat="1">
      <c r="B122" s="172" t="s">
        <v>225</v>
      </c>
      <c r="C122" s="172">
        <v>141</v>
      </c>
      <c r="D122" s="179"/>
      <c r="E122" s="172" t="s">
        <v>433</v>
      </c>
      <c r="F122" s="172">
        <v>113</v>
      </c>
    </row>
    <row r="123" spans="2:6" s="181" customFormat="1">
      <c r="B123" s="172" t="s">
        <v>226</v>
      </c>
      <c r="C123" s="172">
        <v>142</v>
      </c>
      <c r="D123" s="179"/>
      <c r="E123" s="172" t="s">
        <v>434</v>
      </c>
      <c r="F123" s="172">
        <v>1068</v>
      </c>
    </row>
    <row r="124" spans="2:6" s="181" customFormat="1">
      <c r="B124" s="172" t="s">
        <v>227</v>
      </c>
      <c r="C124" s="172">
        <v>143</v>
      </c>
      <c r="D124" s="179"/>
      <c r="E124" s="172" t="s">
        <v>435</v>
      </c>
      <c r="F124" s="172">
        <v>1123</v>
      </c>
    </row>
    <row r="125" spans="2:6" s="181" customFormat="1">
      <c r="B125" s="172" t="s">
        <v>228</v>
      </c>
      <c r="C125" s="172">
        <v>144</v>
      </c>
      <c r="D125" s="179"/>
      <c r="E125" s="172" t="s">
        <v>436</v>
      </c>
      <c r="F125" s="172">
        <v>446</v>
      </c>
    </row>
    <row r="126" spans="2:6" s="181" customFormat="1">
      <c r="B126" s="172" t="s">
        <v>229</v>
      </c>
      <c r="C126" s="172">
        <v>145</v>
      </c>
      <c r="D126" s="179"/>
      <c r="E126" s="172" t="s">
        <v>437</v>
      </c>
      <c r="F126" s="172">
        <v>4010</v>
      </c>
    </row>
    <row r="127" spans="2:6" s="181" customFormat="1">
      <c r="B127" s="172" t="s">
        <v>230</v>
      </c>
      <c r="C127" s="172">
        <v>146</v>
      </c>
      <c r="D127" s="179"/>
      <c r="E127" s="172" t="s">
        <v>438</v>
      </c>
      <c r="F127" s="172">
        <v>1046</v>
      </c>
    </row>
    <row r="128" spans="2:6" s="181" customFormat="1">
      <c r="B128" s="172" t="s">
        <v>231</v>
      </c>
      <c r="C128" s="172">
        <v>147</v>
      </c>
      <c r="D128" s="179"/>
      <c r="E128" s="172" t="s">
        <v>439</v>
      </c>
      <c r="F128" s="172">
        <v>1120</v>
      </c>
    </row>
    <row r="129" spans="2:6" s="181" customFormat="1">
      <c r="B129" s="172" t="s">
        <v>232</v>
      </c>
      <c r="C129" s="172">
        <v>148</v>
      </c>
      <c r="D129" s="179"/>
      <c r="E129" s="172" t="s">
        <v>440</v>
      </c>
      <c r="F129" s="172">
        <v>1358</v>
      </c>
    </row>
    <row r="130" spans="2:6" s="181" customFormat="1">
      <c r="B130" s="172" t="s">
        <v>233</v>
      </c>
      <c r="C130" s="172">
        <v>149</v>
      </c>
      <c r="D130" s="179"/>
      <c r="E130" s="172" t="s">
        <v>441</v>
      </c>
      <c r="F130" s="172">
        <v>9474</v>
      </c>
    </row>
    <row r="131" spans="2:6" s="181" customFormat="1">
      <c r="B131" s="172" t="s">
        <v>234</v>
      </c>
      <c r="C131" s="172">
        <v>150</v>
      </c>
      <c r="D131" s="179"/>
      <c r="E131" s="172" t="s">
        <v>442</v>
      </c>
      <c r="F131" s="172">
        <v>1108</v>
      </c>
    </row>
    <row r="132" spans="2:6" s="181" customFormat="1">
      <c r="B132" s="172" t="s">
        <v>235</v>
      </c>
      <c r="C132" s="172">
        <v>151</v>
      </c>
      <c r="D132" s="179"/>
      <c r="E132" s="172" t="s">
        <v>443</v>
      </c>
      <c r="F132" s="172">
        <v>680</v>
      </c>
    </row>
    <row r="133" spans="2:6" s="181" customFormat="1">
      <c r="B133" s="172" t="s">
        <v>236</v>
      </c>
      <c r="C133" s="172">
        <v>152</v>
      </c>
      <c r="D133" s="179"/>
      <c r="E133" s="172" t="s">
        <v>444</v>
      </c>
      <c r="F133" s="172">
        <v>31</v>
      </c>
    </row>
    <row r="134" spans="2:6" s="181" customFormat="1">
      <c r="B134" s="172" t="s">
        <v>237</v>
      </c>
      <c r="C134" s="172">
        <v>153</v>
      </c>
      <c r="D134" s="179"/>
      <c r="E134" s="172" t="s">
        <v>445</v>
      </c>
      <c r="F134" s="172">
        <v>9031</v>
      </c>
    </row>
    <row r="135" spans="2:6" s="181" customFormat="1">
      <c r="B135" s="172" t="s">
        <v>238</v>
      </c>
      <c r="C135" s="172">
        <v>154</v>
      </c>
      <c r="D135" s="179"/>
      <c r="E135" s="172" t="s">
        <v>446</v>
      </c>
      <c r="F135" s="172">
        <v>1294</v>
      </c>
    </row>
    <row r="136" spans="2:6" s="181" customFormat="1">
      <c r="B136" s="172" t="s">
        <v>239</v>
      </c>
      <c r="C136" s="172">
        <v>155</v>
      </c>
      <c r="D136" s="179"/>
      <c r="E136" s="172" t="s">
        <v>447</v>
      </c>
      <c r="F136" s="172">
        <v>67</v>
      </c>
    </row>
    <row r="137" spans="2:6" s="181" customFormat="1">
      <c r="B137" s="172" t="s">
        <v>240</v>
      </c>
      <c r="C137" s="172">
        <v>156</v>
      </c>
      <c r="D137" s="179"/>
      <c r="E137" s="172" t="s">
        <v>448</v>
      </c>
      <c r="F137" s="172">
        <v>2400</v>
      </c>
    </row>
    <row r="138" spans="2:6" s="181" customFormat="1">
      <c r="B138" s="172" t="s">
        <v>241</v>
      </c>
      <c r="C138" s="172">
        <v>157</v>
      </c>
      <c r="D138" s="179"/>
      <c r="E138" s="172" t="s">
        <v>449</v>
      </c>
      <c r="F138" s="172">
        <v>1020</v>
      </c>
    </row>
    <row r="139" spans="2:6" s="181" customFormat="1">
      <c r="B139" s="172" t="s">
        <v>242</v>
      </c>
      <c r="C139" s="172">
        <v>158</v>
      </c>
      <c r="D139" s="179"/>
      <c r="E139" s="172" t="s">
        <v>450</v>
      </c>
      <c r="F139" s="172">
        <v>780</v>
      </c>
    </row>
    <row r="140" spans="2:6" s="181" customFormat="1">
      <c r="B140" s="172" t="s">
        <v>243</v>
      </c>
      <c r="C140" s="172">
        <v>159</v>
      </c>
      <c r="D140" s="179"/>
      <c r="E140" s="172" t="s">
        <v>451</v>
      </c>
      <c r="F140" s="172">
        <v>1948</v>
      </c>
    </row>
    <row r="141" spans="2:6" s="181" customFormat="1">
      <c r="B141" s="172" t="s">
        <v>244</v>
      </c>
      <c r="C141" s="172">
        <v>160</v>
      </c>
      <c r="D141" s="179"/>
      <c r="E141" s="172" t="s">
        <v>452</v>
      </c>
      <c r="F141" s="172">
        <v>2012</v>
      </c>
    </row>
    <row r="142" spans="2:6" s="181" customFormat="1">
      <c r="B142" s="172" t="s">
        <v>245</v>
      </c>
      <c r="C142" s="172">
        <v>161</v>
      </c>
      <c r="D142" s="179"/>
      <c r="E142" s="172" t="s">
        <v>453</v>
      </c>
      <c r="F142" s="172">
        <v>4013</v>
      </c>
    </row>
    <row r="143" spans="2:6" s="181" customFormat="1">
      <c r="B143" s="172" t="s">
        <v>246</v>
      </c>
      <c r="C143" s="172">
        <v>162</v>
      </c>
      <c r="D143" s="179"/>
      <c r="E143" s="172" t="s">
        <v>454</v>
      </c>
      <c r="F143" s="172">
        <v>403</v>
      </c>
    </row>
    <row r="144" spans="2:6" s="181" customFormat="1">
      <c r="B144" s="172" t="s">
        <v>247</v>
      </c>
      <c r="C144" s="172">
        <v>163</v>
      </c>
      <c r="D144" s="179"/>
      <c r="E144" s="172" t="s">
        <v>455</v>
      </c>
      <c r="F144" s="172">
        <v>3760</v>
      </c>
    </row>
    <row r="145" spans="2:6" s="181" customFormat="1">
      <c r="B145" s="172" t="s">
        <v>248</v>
      </c>
      <c r="C145" s="172">
        <v>164</v>
      </c>
      <c r="D145" s="179"/>
      <c r="E145" s="172" t="s">
        <v>456</v>
      </c>
      <c r="F145" s="172">
        <v>278</v>
      </c>
    </row>
    <row r="146" spans="2:6" s="181" customFormat="1">
      <c r="B146" s="172" t="s">
        <v>249</v>
      </c>
      <c r="C146" s="172">
        <v>165</v>
      </c>
      <c r="D146" s="179"/>
      <c r="E146" s="172" t="s">
        <v>457</v>
      </c>
      <c r="F146" s="172">
        <v>565</v>
      </c>
    </row>
    <row r="147" spans="2:6" s="181" customFormat="1">
      <c r="B147" s="172" t="s">
        <v>250</v>
      </c>
      <c r="C147" s="172">
        <v>166</v>
      </c>
      <c r="D147" s="179"/>
      <c r="E147" s="172" t="s">
        <v>458</v>
      </c>
      <c r="F147" s="172">
        <v>1157</v>
      </c>
    </row>
    <row r="148" spans="2:6" s="181" customFormat="1">
      <c r="B148" s="172" t="s">
        <v>251</v>
      </c>
      <c r="C148" s="172">
        <v>167</v>
      </c>
      <c r="D148" s="179"/>
      <c r="E148" s="172" t="s">
        <v>459</v>
      </c>
      <c r="F148" s="172">
        <v>821</v>
      </c>
    </row>
    <row r="149" spans="2:6" s="181" customFormat="1">
      <c r="B149" s="172" t="s">
        <v>252</v>
      </c>
      <c r="C149" s="172">
        <v>168</v>
      </c>
      <c r="D149" s="179"/>
      <c r="E149" s="172" t="s">
        <v>460</v>
      </c>
      <c r="F149" s="172">
        <v>1330</v>
      </c>
    </row>
    <row r="150" spans="2:6" s="181" customFormat="1">
      <c r="B150" s="172" t="s">
        <v>253</v>
      </c>
      <c r="C150" s="172">
        <v>169</v>
      </c>
      <c r="D150" s="179"/>
      <c r="E150" s="172" t="s">
        <v>461</v>
      </c>
      <c r="F150" s="172">
        <v>785</v>
      </c>
    </row>
    <row r="151" spans="2:6" s="181" customFormat="1">
      <c r="B151" s="172" t="s">
        <v>254</v>
      </c>
      <c r="C151" s="172">
        <v>170</v>
      </c>
      <c r="D151" s="179"/>
      <c r="E151" s="172" t="s">
        <v>462</v>
      </c>
      <c r="F151" s="172">
        <v>850</v>
      </c>
    </row>
    <row r="152" spans="2:6" s="181" customFormat="1">
      <c r="B152" s="172" t="s">
        <v>255</v>
      </c>
      <c r="C152" s="172">
        <v>171</v>
      </c>
      <c r="D152" s="179"/>
      <c r="E152" s="172" t="s">
        <v>463</v>
      </c>
      <c r="F152" s="172">
        <v>804</v>
      </c>
    </row>
    <row r="153" spans="2:6" s="181" customFormat="1">
      <c r="B153" s="172" t="s">
        <v>256</v>
      </c>
      <c r="C153" s="172">
        <v>172</v>
      </c>
      <c r="D153" s="179"/>
      <c r="E153" s="172" t="s">
        <v>464</v>
      </c>
      <c r="F153" s="172">
        <v>797</v>
      </c>
    </row>
    <row r="154" spans="2:6" s="181" customFormat="1">
      <c r="B154" s="172" t="s">
        <v>257</v>
      </c>
      <c r="C154" s="172">
        <v>173</v>
      </c>
      <c r="D154" s="179"/>
      <c r="E154" s="172" t="s">
        <v>465</v>
      </c>
      <c r="F154" s="172">
        <v>965</v>
      </c>
    </row>
    <row r="155" spans="2:6" s="181" customFormat="1">
      <c r="B155" s="172" t="s">
        <v>258</v>
      </c>
      <c r="C155" s="172">
        <v>174</v>
      </c>
      <c r="D155" s="179"/>
      <c r="E155" s="172" t="s">
        <v>466</v>
      </c>
      <c r="F155" s="172">
        <v>965</v>
      </c>
    </row>
    <row r="156" spans="2:6" s="181" customFormat="1">
      <c r="B156" s="172" t="s">
        <v>259</v>
      </c>
      <c r="C156" s="172">
        <v>175</v>
      </c>
      <c r="D156" s="179"/>
      <c r="E156" s="172" t="s">
        <v>467</v>
      </c>
      <c r="F156" s="172">
        <v>652</v>
      </c>
    </row>
    <row r="157" spans="2:6" s="181" customFormat="1">
      <c r="B157" s="172" t="s">
        <v>260</v>
      </c>
      <c r="C157" s="172">
        <v>176</v>
      </c>
      <c r="D157" s="179"/>
      <c r="E157" s="172" t="s">
        <v>468</v>
      </c>
      <c r="F157" s="172">
        <v>338</v>
      </c>
    </row>
    <row r="158" spans="2:6" s="181" customFormat="1">
      <c r="B158" s="172" t="s">
        <v>261</v>
      </c>
      <c r="C158" s="172">
        <v>177</v>
      </c>
      <c r="D158" s="179"/>
      <c r="E158" s="172" t="s">
        <v>469</v>
      </c>
      <c r="F158" s="172">
        <v>716</v>
      </c>
    </row>
    <row r="159" spans="2:6" s="181" customFormat="1">
      <c r="B159" s="172" t="s">
        <v>262</v>
      </c>
      <c r="C159" s="172">
        <v>178</v>
      </c>
      <c r="D159" s="179"/>
      <c r="E159" s="172" t="s">
        <v>470</v>
      </c>
      <c r="F159" s="172">
        <v>77</v>
      </c>
    </row>
    <row r="160" spans="2:6" s="181" customFormat="1">
      <c r="B160" s="172" t="s">
        <v>263</v>
      </c>
      <c r="C160" s="172">
        <v>179</v>
      </c>
      <c r="D160" s="179"/>
      <c r="E160" s="172" t="s">
        <v>471</v>
      </c>
      <c r="F160" s="172">
        <v>294</v>
      </c>
    </row>
    <row r="161" spans="2:6" s="181" customFormat="1">
      <c r="B161" s="172" t="s">
        <v>264</v>
      </c>
      <c r="C161" s="172">
        <v>180</v>
      </c>
      <c r="D161" s="179"/>
      <c r="E161" s="172" t="s">
        <v>472</v>
      </c>
      <c r="F161" s="172">
        <v>1830</v>
      </c>
    </row>
    <row r="162" spans="2:6" s="181" customFormat="1">
      <c r="B162" s="172" t="s">
        <v>265</v>
      </c>
      <c r="C162" s="172">
        <v>181</v>
      </c>
      <c r="D162" s="179"/>
      <c r="E162" s="172" t="s">
        <v>473</v>
      </c>
      <c r="F162" s="172">
        <v>1126</v>
      </c>
    </row>
    <row r="163" spans="2:6" s="181" customFormat="1">
      <c r="B163" s="172" t="s">
        <v>266</v>
      </c>
      <c r="C163" s="172">
        <v>182</v>
      </c>
      <c r="D163" s="179"/>
      <c r="E163" s="172" t="s">
        <v>474</v>
      </c>
      <c r="F163" s="172">
        <v>49</v>
      </c>
    </row>
    <row r="164" spans="2:6" s="181" customFormat="1">
      <c r="B164" s="172" t="s">
        <v>267</v>
      </c>
      <c r="C164" s="172">
        <v>183</v>
      </c>
      <c r="D164" s="179"/>
      <c r="E164" s="172" t="s">
        <v>475</v>
      </c>
      <c r="F164" s="172">
        <v>49</v>
      </c>
    </row>
    <row r="165" spans="2:6" s="181" customFormat="1">
      <c r="B165" s="172" t="s">
        <v>268</v>
      </c>
      <c r="C165" s="172">
        <v>184</v>
      </c>
      <c r="D165" s="179"/>
      <c r="E165" s="172" t="s">
        <v>476</v>
      </c>
      <c r="F165" s="172">
        <v>2600</v>
      </c>
    </row>
    <row r="166" spans="2:6" s="181" customFormat="1">
      <c r="B166" s="172" t="s">
        <v>269</v>
      </c>
      <c r="C166" s="172">
        <v>185</v>
      </c>
      <c r="D166" s="179"/>
      <c r="E166" s="172" t="s">
        <v>477</v>
      </c>
      <c r="F166" s="172">
        <v>2601</v>
      </c>
    </row>
    <row r="167" spans="2:6" s="181" customFormat="1">
      <c r="B167" s="172" t="s">
        <v>270</v>
      </c>
      <c r="C167" s="172">
        <v>186</v>
      </c>
      <c r="D167" s="179"/>
      <c r="E167" s="172" t="s">
        <v>478</v>
      </c>
      <c r="F167" s="172">
        <v>3762</v>
      </c>
    </row>
    <row r="168" spans="2:6" s="181" customFormat="1">
      <c r="B168" s="172" t="s">
        <v>271</v>
      </c>
      <c r="C168" s="172">
        <v>187</v>
      </c>
      <c r="D168" s="179"/>
      <c r="E168" s="172" t="s">
        <v>479</v>
      </c>
      <c r="F168" s="172">
        <v>3762</v>
      </c>
    </row>
    <row r="169" spans="2:6" s="181" customFormat="1">
      <c r="B169" s="172" t="s">
        <v>272</v>
      </c>
      <c r="C169" s="172">
        <v>188</v>
      </c>
      <c r="D169" s="179"/>
      <c r="E169" s="172" t="s">
        <v>480</v>
      </c>
      <c r="F169" s="172">
        <v>37</v>
      </c>
    </row>
    <row r="170" spans="2:6" s="181" customFormat="1">
      <c r="B170" s="172" t="s">
        <v>273</v>
      </c>
      <c r="C170" s="172">
        <v>189</v>
      </c>
      <c r="D170" s="179"/>
      <c r="E170" s="172" t="s">
        <v>481</v>
      </c>
      <c r="F170" s="172">
        <v>886</v>
      </c>
    </row>
    <row r="171" spans="2:6" s="181" customFormat="1">
      <c r="B171" s="172" t="s">
        <v>274</v>
      </c>
      <c r="C171" s="172">
        <v>190</v>
      </c>
      <c r="D171" s="179"/>
      <c r="E171" s="172" t="s">
        <v>482</v>
      </c>
      <c r="F171" s="172">
        <v>478</v>
      </c>
    </row>
    <row r="172" spans="2:6" s="181" customFormat="1">
      <c r="B172" s="172" t="s">
        <v>275</v>
      </c>
      <c r="C172" s="172">
        <v>191</v>
      </c>
      <c r="D172" s="179"/>
      <c r="E172" s="172" t="s">
        <v>483</v>
      </c>
      <c r="F172" s="172">
        <v>9478</v>
      </c>
    </row>
    <row r="173" spans="2:6" s="181" customFormat="1">
      <c r="B173" s="172" t="s">
        <v>276</v>
      </c>
      <c r="C173" s="172">
        <v>192</v>
      </c>
      <c r="D173" s="179"/>
      <c r="E173" s="172" t="s">
        <v>484</v>
      </c>
      <c r="F173" s="172">
        <v>1359</v>
      </c>
    </row>
    <row r="174" spans="2:6" s="181" customFormat="1">
      <c r="B174" s="172" t="s">
        <v>277</v>
      </c>
      <c r="C174" s="172">
        <v>193</v>
      </c>
      <c r="D174" s="179"/>
      <c r="E174" s="172" t="s">
        <v>485</v>
      </c>
      <c r="F174" s="172">
        <v>9480</v>
      </c>
    </row>
    <row r="175" spans="2:6" s="181" customFormat="1">
      <c r="B175" s="172" t="s">
        <v>278</v>
      </c>
      <c r="C175" s="172">
        <v>194</v>
      </c>
      <c r="D175" s="179"/>
      <c r="E175" s="172" t="s">
        <v>486</v>
      </c>
      <c r="F175" s="172">
        <v>4003</v>
      </c>
    </row>
    <row r="176" spans="2:6" s="181" customFormat="1">
      <c r="B176" s="172" t="s">
        <v>279</v>
      </c>
      <c r="C176" s="172">
        <v>195</v>
      </c>
      <c r="D176" s="179"/>
      <c r="E176" s="172" t="s">
        <v>487</v>
      </c>
      <c r="F176" s="172">
        <v>114</v>
      </c>
    </row>
    <row r="177" spans="2:6" s="181" customFormat="1">
      <c r="B177" s="172" t="s">
        <v>280</v>
      </c>
      <c r="C177" s="172">
        <v>196</v>
      </c>
      <c r="D177" s="179"/>
      <c r="E177" s="172" t="s">
        <v>488</v>
      </c>
      <c r="F177" s="172">
        <v>330</v>
      </c>
    </row>
    <row r="178" spans="2:6" s="181" customFormat="1">
      <c r="B178" s="172" t="s">
        <v>281</v>
      </c>
      <c r="C178" s="172">
        <v>197</v>
      </c>
      <c r="D178" s="179"/>
      <c r="E178" s="172" t="s">
        <v>489</v>
      </c>
      <c r="F178" s="172">
        <v>1182</v>
      </c>
    </row>
    <row r="179" spans="2:6" s="181" customFormat="1">
      <c r="B179" s="172" t="s">
        <v>282</v>
      </c>
      <c r="C179" s="172">
        <v>198</v>
      </c>
      <c r="D179" s="179"/>
      <c r="E179" s="172" t="s">
        <v>490</v>
      </c>
      <c r="F179" s="172">
        <v>3579</v>
      </c>
    </row>
    <row r="180" spans="2:6" s="181" customFormat="1">
      <c r="B180" s="172" t="s">
        <v>283</v>
      </c>
      <c r="C180" s="172">
        <v>199</v>
      </c>
      <c r="D180" s="179"/>
      <c r="E180" s="172" t="s">
        <v>491</v>
      </c>
      <c r="F180" s="172">
        <v>3604</v>
      </c>
    </row>
    <row r="181" spans="2:6" s="181" customFormat="1">
      <c r="B181" s="172" t="s">
        <v>284</v>
      </c>
      <c r="C181" s="172">
        <v>200</v>
      </c>
      <c r="D181" s="179"/>
      <c r="E181" s="172" t="s">
        <v>492</v>
      </c>
      <c r="F181" s="172">
        <v>9604</v>
      </c>
    </row>
    <row r="182" spans="2:6" s="181" customFormat="1">
      <c r="B182" s="172" t="s">
        <v>285</v>
      </c>
      <c r="C182" s="172">
        <v>201</v>
      </c>
      <c r="D182" s="179"/>
      <c r="E182" s="172" t="s">
        <v>493</v>
      </c>
      <c r="F182" s="172">
        <v>429</v>
      </c>
    </row>
    <row r="183" spans="2:6" s="181" customFormat="1">
      <c r="B183" s="172" t="s">
        <v>286</v>
      </c>
      <c r="C183" s="172">
        <v>202</v>
      </c>
      <c r="D183" s="179"/>
      <c r="E183" s="172" t="s">
        <v>494</v>
      </c>
      <c r="F183" s="172">
        <v>4017</v>
      </c>
    </row>
    <row r="184" spans="2:6" s="181" customFormat="1">
      <c r="B184" s="172" t="s">
        <v>287</v>
      </c>
      <c r="C184" s="172">
        <v>203</v>
      </c>
      <c r="D184" s="179"/>
      <c r="E184" s="172" t="s">
        <v>495</v>
      </c>
      <c r="F184" s="172">
        <v>868</v>
      </c>
    </row>
    <row r="185" spans="2:6" s="181" customFormat="1">
      <c r="B185" s="172" t="s">
        <v>288</v>
      </c>
      <c r="C185" s="172">
        <v>204</v>
      </c>
      <c r="D185" s="179"/>
      <c r="E185" s="172" t="s">
        <v>496</v>
      </c>
      <c r="F185" s="172">
        <v>285</v>
      </c>
    </row>
    <row r="186" spans="2:6" s="181" customFormat="1">
      <c r="B186" s="172" t="s">
        <v>289</v>
      </c>
      <c r="C186" s="172">
        <v>205</v>
      </c>
      <c r="D186" s="179"/>
      <c r="E186" s="172" t="s">
        <v>497</v>
      </c>
      <c r="F186" s="172">
        <v>41</v>
      </c>
    </row>
    <row r="187" spans="2:6" s="181" customFormat="1">
      <c r="B187" s="172" t="s">
        <v>290</v>
      </c>
      <c r="C187" s="172">
        <v>206</v>
      </c>
      <c r="D187" s="179"/>
      <c r="E187" s="172" t="s">
        <v>498</v>
      </c>
      <c r="F187" s="172">
        <v>4002</v>
      </c>
    </row>
    <row r="188" spans="2:6" s="181" customFormat="1">
      <c r="B188" s="172" t="s">
        <v>291</v>
      </c>
      <c r="C188" s="172">
        <v>207</v>
      </c>
      <c r="D188" s="179"/>
      <c r="E188" s="172" t="s">
        <v>499</v>
      </c>
      <c r="F188" s="172">
        <v>4002</v>
      </c>
    </row>
    <row r="189" spans="2:6" s="181" customFormat="1">
      <c r="B189" s="172" t="s">
        <v>292</v>
      </c>
      <c r="C189" s="172">
        <v>208</v>
      </c>
      <c r="D189" s="179"/>
      <c r="E189" s="172" t="s">
        <v>500</v>
      </c>
      <c r="F189" s="172">
        <v>1248</v>
      </c>
    </row>
    <row r="190" spans="2:6" s="181" customFormat="1">
      <c r="B190" s="172" t="s">
        <v>293</v>
      </c>
      <c r="C190" s="172">
        <v>209</v>
      </c>
      <c r="D190" s="179"/>
      <c r="E190" s="172" t="s">
        <v>501</v>
      </c>
      <c r="F190" s="172">
        <v>730</v>
      </c>
    </row>
    <row r="191" spans="2:6" s="181" customFormat="1">
      <c r="B191" s="172" t="s">
        <v>294</v>
      </c>
      <c r="C191" s="172">
        <v>210</v>
      </c>
      <c r="D191" s="179"/>
      <c r="E191" s="172" t="s">
        <v>502</v>
      </c>
      <c r="F191" s="172">
        <v>682</v>
      </c>
    </row>
    <row r="192" spans="2:6" s="181" customFormat="1">
      <c r="B192" s="172" t="s">
        <v>295</v>
      </c>
      <c r="C192" s="172">
        <v>211</v>
      </c>
      <c r="D192" s="179"/>
      <c r="E192" s="172" t="s">
        <v>503</v>
      </c>
      <c r="F192" s="172">
        <v>204</v>
      </c>
    </row>
    <row r="193" spans="2:6" s="181" customFormat="1">
      <c r="B193" s="172" t="s">
        <v>296</v>
      </c>
      <c r="C193" s="172">
        <v>212</v>
      </c>
      <c r="D193" s="179"/>
      <c r="E193" s="172" t="s">
        <v>504</v>
      </c>
      <c r="F193" s="172">
        <v>841</v>
      </c>
    </row>
    <row r="194" spans="2:6" s="181" customFormat="1">
      <c r="B194" s="172" t="s">
        <v>297</v>
      </c>
      <c r="C194" s="172">
        <v>213</v>
      </c>
      <c r="D194" s="179"/>
      <c r="E194" s="172" t="s">
        <v>505</v>
      </c>
      <c r="F194" s="172">
        <v>1125</v>
      </c>
    </row>
    <row r="195" spans="2:6" s="181" customFormat="1">
      <c r="B195" s="172" t="s">
        <v>298</v>
      </c>
      <c r="C195" s="172">
        <v>214</v>
      </c>
      <c r="D195" s="179"/>
      <c r="E195" s="172" t="s">
        <v>506</v>
      </c>
      <c r="F195" s="172">
        <v>1145</v>
      </c>
    </row>
    <row r="196" spans="2:6" s="181" customFormat="1">
      <c r="B196" s="172" t="s">
        <v>299</v>
      </c>
      <c r="C196" s="172">
        <v>215</v>
      </c>
      <c r="D196" s="179"/>
      <c r="E196" s="172" t="s">
        <v>507</v>
      </c>
      <c r="F196" s="172">
        <v>3556</v>
      </c>
    </row>
    <row r="197" spans="2:6" s="181" customFormat="1">
      <c r="B197" s="172" t="s">
        <v>300</v>
      </c>
      <c r="C197" s="172">
        <v>216</v>
      </c>
      <c r="D197" s="179"/>
      <c r="E197" s="172" t="s">
        <v>508</v>
      </c>
      <c r="F197" s="172">
        <v>1309</v>
      </c>
    </row>
    <row r="198" spans="2:6" s="181" customFormat="1">
      <c r="B198" s="172" t="s">
        <v>301</v>
      </c>
      <c r="C198" s="172">
        <v>217</v>
      </c>
      <c r="D198" s="179"/>
      <c r="E198" s="172" t="s">
        <v>509</v>
      </c>
      <c r="F198" s="172">
        <v>3618</v>
      </c>
    </row>
    <row r="199" spans="2:6" s="181" customFormat="1">
      <c r="B199" s="172" t="s">
        <v>302</v>
      </c>
      <c r="C199" s="172">
        <v>218</v>
      </c>
      <c r="D199" s="179"/>
      <c r="E199" s="172" t="s">
        <v>510</v>
      </c>
      <c r="F199" s="172">
        <v>9618</v>
      </c>
    </row>
    <row r="200" spans="2:6" s="181" customFormat="1">
      <c r="B200" s="172" t="s">
        <v>303</v>
      </c>
      <c r="C200" s="172">
        <v>219</v>
      </c>
      <c r="D200" s="179"/>
      <c r="E200" s="172" t="s">
        <v>511</v>
      </c>
      <c r="F200" s="172">
        <v>3750</v>
      </c>
    </row>
    <row r="201" spans="2:6" s="181" customFormat="1">
      <c r="B201" s="172" t="s">
        <v>304</v>
      </c>
      <c r="C201" s="172">
        <v>220</v>
      </c>
      <c r="D201" s="179"/>
      <c r="E201" s="172" t="s">
        <v>512</v>
      </c>
      <c r="F201" s="172">
        <v>603</v>
      </c>
    </row>
    <row r="202" spans="2:6" s="181" customFormat="1">
      <c r="B202" s="172" t="s">
        <v>305</v>
      </c>
      <c r="C202" s="172">
        <v>221</v>
      </c>
      <c r="D202" s="179"/>
      <c r="E202" s="172" t="s">
        <v>513</v>
      </c>
      <c r="F202" s="172">
        <v>3560</v>
      </c>
    </row>
    <row r="203" spans="2:6" s="181" customFormat="1">
      <c r="B203" s="172" t="s">
        <v>306</v>
      </c>
      <c r="C203" s="172">
        <v>222</v>
      </c>
      <c r="D203" s="179"/>
      <c r="E203" s="172" t="s">
        <v>514</v>
      </c>
      <c r="F203" s="172">
        <v>4003</v>
      </c>
    </row>
    <row r="204" spans="2:6" s="181" customFormat="1">
      <c r="B204" s="172" t="s">
        <v>307</v>
      </c>
      <c r="C204" s="172">
        <v>223</v>
      </c>
      <c r="D204" s="179"/>
      <c r="E204" s="172" t="s">
        <v>515</v>
      </c>
      <c r="F204" s="172">
        <v>2710</v>
      </c>
    </row>
    <row r="205" spans="2:6" s="181" customFormat="1">
      <c r="B205" s="172" t="s">
        <v>308</v>
      </c>
      <c r="C205" s="172">
        <v>224</v>
      </c>
      <c r="D205" s="179"/>
      <c r="E205" s="172" t="s">
        <v>516</v>
      </c>
      <c r="F205" s="172">
        <v>2711</v>
      </c>
    </row>
    <row r="206" spans="2:6" s="181" customFormat="1">
      <c r="B206" s="172" t="s">
        <v>309</v>
      </c>
      <c r="C206" s="172">
        <v>225</v>
      </c>
      <c r="D206" s="179"/>
      <c r="E206" s="172" t="s">
        <v>517</v>
      </c>
      <c r="F206" s="172">
        <v>2024</v>
      </c>
    </row>
    <row r="207" spans="2:6" s="181" customFormat="1">
      <c r="B207" s="172" t="s">
        <v>310</v>
      </c>
      <c r="C207" s="172">
        <v>226</v>
      </c>
      <c r="D207" s="179"/>
      <c r="E207" s="172" t="s">
        <v>518</v>
      </c>
      <c r="F207" s="172">
        <v>772</v>
      </c>
    </row>
    <row r="208" spans="2:6" s="181" customFormat="1">
      <c r="B208" s="172" t="s">
        <v>311</v>
      </c>
      <c r="C208" s="172">
        <v>227</v>
      </c>
      <c r="D208" s="179"/>
      <c r="E208" s="172" t="s">
        <v>519</v>
      </c>
      <c r="F208" s="172">
        <v>1064</v>
      </c>
    </row>
    <row r="209" spans="2:6" s="181" customFormat="1">
      <c r="B209" s="172" t="s">
        <v>312</v>
      </c>
      <c r="C209" s="172">
        <v>228</v>
      </c>
      <c r="D209" s="179"/>
      <c r="E209" s="172" t="s">
        <v>520</v>
      </c>
      <c r="F209" s="172">
        <v>1108</v>
      </c>
    </row>
    <row r="210" spans="2:6" s="181" customFormat="1">
      <c r="B210" s="172" t="s">
        <v>313</v>
      </c>
      <c r="C210" s="172">
        <v>229</v>
      </c>
      <c r="D210" s="179"/>
      <c r="E210" s="172" t="s">
        <v>521</v>
      </c>
      <c r="F210" s="172">
        <v>1253</v>
      </c>
    </row>
    <row r="211" spans="2:6" s="181" customFormat="1">
      <c r="B211" s="172" t="s">
        <v>314</v>
      </c>
      <c r="C211" s="172">
        <v>230</v>
      </c>
      <c r="D211" s="179"/>
      <c r="E211" s="172" t="s">
        <v>522</v>
      </c>
      <c r="F211" s="172">
        <v>23</v>
      </c>
    </row>
    <row r="212" spans="2:6" s="181" customFormat="1">
      <c r="B212" s="172" t="s">
        <v>315</v>
      </c>
      <c r="C212" s="172">
        <v>231</v>
      </c>
      <c r="D212" s="179"/>
      <c r="E212" s="172" t="s">
        <v>523</v>
      </c>
      <c r="F212" s="172">
        <v>4012</v>
      </c>
    </row>
    <row r="213" spans="2:6" s="181" customFormat="1">
      <c r="B213" s="172" t="s">
        <v>316</v>
      </c>
      <c r="C213" s="172">
        <v>232</v>
      </c>
      <c r="D213" s="179"/>
      <c r="E213" s="172" t="s">
        <v>524</v>
      </c>
      <c r="F213" s="172">
        <v>960</v>
      </c>
    </row>
    <row r="214" spans="2:6" s="181" customFormat="1">
      <c r="B214" s="172" t="s">
        <v>317</v>
      </c>
      <c r="C214" s="172">
        <v>233</v>
      </c>
      <c r="D214" s="179"/>
      <c r="E214" s="172" t="s">
        <v>525</v>
      </c>
      <c r="F214" s="172">
        <v>960</v>
      </c>
    </row>
    <row r="215" spans="2:6" s="181" customFormat="1">
      <c r="B215" s="172" t="s">
        <v>318</v>
      </c>
      <c r="C215" s="172">
        <v>234</v>
      </c>
      <c r="D215" s="179"/>
      <c r="E215" s="172" t="s">
        <v>526</v>
      </c>
      <c r="F215" s="172">
        <v>3754</v>
      </c>
    </row>
    <row r="216" spans="2:6" s="181" customFormat="1">
      <c r="B216" s="172" t="s">
        <v>319</v>
      </c>
      <c r="C216" s="172">
        <v>235</v>
      </c>
      <c r="D216" s="179"/>
      <c r="E216" s="172" t="s">
        <v>527</v>
      </c>
      <c r="F216" s="172">
        <v>9754</v>
      </c>
    </row>
    <row r="217" spans="2:6" s="181" customFormat="1">
      <c r="B217" s="172" t="s">
        <v>320</v>
      </c>
      <c r="C217" s="172">
        <v>236</v>
      </c>
      <c r="D217" s="179"/>
      <c r="E217" s="172" t="s">
        <v>528</v>
      </c>
      <c r="F217" s="172">
        <v>529</v>
      </c>
    </row>
    <row r="218" spans="2:6" s="181" customFormat="1">
      <c r="B218" s="172" t="s">
        <v>321</v>
      </c>
      <c r="C218" s="172">
        <v>237</v>
      </c>
      <c r="D218" s="179"/>
      <c r="E218" s="172" t="s">
        <v>529</v>
      </c>
      <c r="F218" s="172">
        <v>963</v>
      </c>
    </row>
    <row r="219" spans="2:6" s="181" customFormat="1">
      <c r="B219" s="172" t="s">
        <v>322</v>
      </c>
      <c r="C219" s="172">
        <v>238</v>
      </c>
      <c r="D219" s="179"/>
      <c r="E219" s="172" t="s">
        <v>530</v>
      </c>
      <c r="F219" s="172">
        <v>963</v>
      </c>
    </row>
    <row r="220" spans="2:6" s="181" customFormat="1">
      <c r="B220" s="172" t="s">
        <v>323</v>
      </c>
      <c r="C220" s="172">
        <v>239</v>
      </c>
      <c r="D220" s="179"/>
      <c r="E220" s="172" t="s">
        <v>531</v>
      </c>
      <c r="F220" s="172">
        <v>959</v>
      </c>
    </row>
    <row r="221" spans="2:6" s="181" customFormat="1">
      <c r="B221" s="172" t="s">
        <v>324</v>
      </c>
      <c r="C221" s="172">
        <v>240</v>
      </c>
      <c r="D221" s="179"/>
      <c r="E221" s="172" t="s">
        <v>532</v>
      </c>
      <c r="F221" s="172">
        <v>959</v>
      </c>
    </row>
    <row r="222" spans="2:6" s="181" customFormat="1">
      <c r="B222" s="172" t="s">
        <v>325</v>
      </c>
      <c r="C222" s="172">
        <v>241</v>
      </c>
      <c r="D222" s="179"/>
      <c r="E222" s="172" t="s">
        <v>533</v>
      </c>
      <c r="F222" s="172">
        <v>4301</v>
      </c>
    </row>
    <row r="223" spans="2:6" s="181" customFormat="1">
      <c r="B223" s="172" t="s">
        <v>326</v>
      </c>
      <c r="C223" s="172">
        <v>242</v>
      </c>
      <c r="D223" s="179"/>
      <c r="E223" s="172" t="s">
        <v>534</v>
      </c>
      <c r="F223" s="172">
        <v>4301</v>
      </c>
    </row>
    <row r="224" spans="2:6" s="181" customFormat="1">
      <c r="B224" s="172" t="s">
        <v>327</v>
      </c>
      <c r="C224" s="172">
        <v>243</v>
      </c>
      <c r="D224" s="179"/>
      <c r="E224" s="172" t="s">
        <v>535</v>
      </c>
      <c r="F224" s="172">
        <v>176</v>
      </c>
    </row>
    <row r="225" spans="2:6" s="181" customFormat="1">
      <c r="B225" s="172" t="s">
        <v>328</v>
      </c>
      <c r="C225" s="172">
        <v>244</v>
      </c>
      <c r="D225" s="179"/>
      <c r="E225" s="172" t="s">
        <v>536</v>
      </c>
      <c r="F225" s="172">
        <v>313</v>
      </c>
    </row>
    <row r="226" spans="2:6" s="181" customFormat="1">
      <c r="B226" s="172" t="s">
        <v>329</v>
      </c>
      <c r="C226" s="172">
        <v>245</v>
      </c>
      <c r="D226" s="179"/>
      <c r="E226" s="172" t="s">
        <v>537</v>
      </c>
      <c r="F226" s="172">
        <v>3650</v>
      </c>
    </row>
    <row r="227" spans="2:6" s="181" customFormat="1">
      <c r="B227" s="172" t="s">
        <v>330</v>
      </c>
      <c r="C227" s="172">
        <v>246</v>
      </c>
      <c r="D227" s="179"/>
      <c r="E227" s="172" t="s">
        <v>538</v>
      </c>
      <c r="F227" s="172">
        <v>9650</v>
      </c>
    </row>
    <row r="228" spans="2:6" s="181" customFormat="1">
      <c r="B228" s="172" t="s">
        <v>331</v>
      </c>
      <c r="C228" s="172">
        <v>247</v>
      </c>
      <c r="D228" s="179"/>
      <c r="E228" s="172" t="s">
        <v>539</v>
      </c>
      <c r="F228" s="172">
        <v>701</v>
      </c>
    </row>
    <row r="229" spans="2:6" s="181" customFormat="1">
      <c r="B229" s="172" t="s">
        <v>332</v>
      </c>
      <c r="C229" s="172">
        <v>248</v>
      </c>
      <c r="D229" s="179"/>
      <c r="E229" s="172" t="s">
        <v>540</v>
      </c>
      <c r="F229" s="172">
        <v>3598</v>
      </c>
    </row>
    <row r="230" spans="2:6" s="181" customFormat="1">
      <c r="B230" s="172" t="s">
        <v>333</v>
      </c>
      <c r="C230" s="172">
        <v>249</v>
      </c>
      <c r="D230" s="179"/>
      <c r="E230" s="172" t="s">
        <v>541</v>
      </c>
      <c r="F230" s="172">
        <v>714</v>
      </c>
    </row>
    <row r="231" spans="2:6" s="181" customFormat="1">
      <c r="B231" s="172" t="s">
        <v>334</v>
      </c>
      <c r="C231" s="172">
        <v>250</v>
      </c>
      <c r="D231" s="179"/>
      <c r="E231" s="172" t="s">
        <v>542</v>
      </c>
      <c r="F231" s="172">
        <v>1981</v>
      </c>
    </row>
    <row r="232" spans="2:6" s="181" customFormat="1">
      <c r="B232" s="172" t="s">
        <v>335</v>
      </c>
      <c r="C232" s="172">
        <v>251</v>
      </c>
      <c r="D232" s="179"/>
      <c r="E232" s="172" t="s">
        <v>543</v>
      </c>
      <c r="F232" s="172">
        <v>714</v>
      </c>
    </row>
    <row r="233" spans="2:6" s="181" customFormat="1">
      <c r="B233" s="172" t="s">
        <v>336</v>
      </c>
      <c r="C233" s="172">
        <v>252</v>
      </c>
      <c r="D233" s="179"/>
      <c r="E233" s="172" t="s">
        <v>544</v>
      </c>
      <c r="F233" s="172">
        <v>3570</v>
      </c>
    </row>
    <row r="234" spans="2:6" s="181" customFormat="1">
      <c r="B234" s="172" t="s">
        <v>337</v>
      </c>
      <c r="C234" s="172">
        <v>253</v>
      </c>
      <c r="D234" s="179"/>
      <c r="E234" s="172" t="s">
        <v>545</v>
      </c>
      <c r="F234" s="172">
        <v>882</v>
      </c>
    </row>
    <row r="235" spans="2:6" s="181" customFormat="1">
      <c r="B235" s="172" t="s">
        <v>338</v>
      </c>
      <c r="C235" s="172">
        <v>254</v>
      </c>
      <c r="D235" s="179"/>
      <c r="E235" s="172" t="s">
        <v>546</v>
      </c>
      <c r="F235" s="172">
        <v>71</v>
      </c>
    </row>
    <row r="236" spans="2:6" s="181" customFormat="1">
      <c r="B236" s="172" t="s">
        <v>339</v>
      </c>
      <c r="C236" s="172">
        <v>255</v>
      </c>
      <c r="D236" s="179"/>
      <c r="E236" s="172" t="s">
        <v>547</v>
      </c>
      <c r="F236" s="172">
        <v>1276</v>
      </c>
    </row>
    <row r="237" spans="2:6" s="181" customFormat="1">
      <c r="B237" s="172" t="s">
        <v>340</v>
      </c>
      <c r="C237" s="172">
        <v>256</v>
      </c>
      <c r="D237" s="179"/>
      <c r="E237" s="172" t="s">
        <v>548</v>
      </c>
      <c r="F237" s="172">
        <v>70</v>
      </c>
    </row>
    <row r="238" spans="2:6" s="181" customFormat="1">
      <c r="B238" s="172" t="s">
        <v>341</v>
      </c>
      <c r="C238" s="172">
        <v>257</v>
      </c>
      <c r="D238" s="179"/>
      <c r="E238" s="172" t="s">
        <v>549</v>
      </c>
      <c r="F238" s="172">
        <v>199</v>
      </c>
    </row>
    <row r="239" spans="2:6" s="181" customFormat="1">
      <c r="B239" s="172" t="s">
        <v>342</v>
      </c>
      <c r="C239" s="172">
        <v>258</v>
      </c>
      <c r="D239" s="179"/>
      <c r="E239" s="172" t="s">
        <v>550</v>
      </c>
      <c r="F239" s="172">
        <v>188</v>
      </c>
    </row>
    <row r="240" spans="2:6" s="181" customFormat="1">
      <c r="B240" s="172" t="s">
        <v>343</v>
      </c>
      <c r="C240" s="172">
        <v>259</v>
      </c>
      <c r="D240" s="179"/>
      <c r="E240" s="172" t="s">
        <v>551</v>
      </c>
      <c r="F240" s="172">
        <v>199</v>
      </c>
    </row>
    <row r="241" spans="2:6" s="181" customFormat="1">
      <c r="B241" s="172" t="s">
        <v>344</v>
      </c>
      <c r="C241" s="172">
        <v>260</v>
      </c>
      <c r="D241" s="179"/>
      <c r="E241" s="172" t="s">
        <v>552</v>
      </c>
      <c r="F241" s="172">
        <v>188</v>
      </c>
    </row>
    <row r="242" spans="2:6" s="181" customFormat="1">
      <c r="B242" s="172" t="s">
        <v>345</v>
      </c>
      <c r="C242" s="172">
        <v>261</v>
      </c>
      <c r="D242" s="179"/>
      <c r="E242" s="172" t="s">
        <v>553</v>
      </c>
      <c r="F242" s="172">
        <v>1188</v>
      </c>
    </row>
    <row r="243" spans="2:6" s="181" customFormat="1">
      <c r="B243" s="172" t="s">
        <v>346</v>
      </c>
      <c r="C243" s="172">
        <v>262</v>
      </c>
      <c r="D243" s="179"/>
      <c r="E243" s="172" t="s">
        <v>554</v>
      </c>
      <c r="F243" s="172">
        <v>2021</v>
      </c>
    </row>
    <row r="244" spans="2:6" s="181" customFormat="1">
      <c r="B244" s="172" t="s">
        <v>347</v>
      </c>
      <c r="C244" s="172">
        <v>263</v>
      </c>
      <c r="D244" s="179"/>
      <c r="E244" s="172" t="s">
        <v>555</v>
      </c>
      <c r="F244" s="172">
        <v>1152</v>
      </c>
    </row>
    <row r="245" spans="2:6" s="181" customFormat="1">
      <c r="B245" s="172" t="s">
        <v>348</v>
      </c>
      <c r="C245" s="172">
        <v>264</v>
      </c>
      <c r="D245" s="179"/>
      <c r="E245" s="172" t="s">
        <v>556</v>
      </c>
      <c r="F245" s="172">
        <v>7100</v>
      </c>
    </row>
    <row r="246" spans="2:6" s="181" customFormat="1">
      <c r="B246" s="172" t="s">
        <v>349</v>
      </c>
      <c r="C246" s="172">
        <v>265</v>
      </c>
      <c r="D246" s="179"/>
      <c r="E246" s="172" t="s">
        <v>557</v>
      </c>
      <c r="F246" s="172">
        <v>7132</v>
      </c>
    </row>
    <row r="247" spans="2:6" s="181" customFormat="1">
      <c r="B247" s="172" t="s">
        <v>350</v>
      </c>
      <c r="C247" s="172">
        <v>266</v>
      </c>
      <c r="D247" s="179"/>
      <c r="E247" s="172" t="s">
        <v>558</v>
      </c>
      <c r="F247" s="172">
        <v>7121</v>
      </c>
    </row>
    <row r="248" spans="2:6" s="181" customFormat="1">
      <c r="B248" s="172" t="s">
        <v>351</v>
      </c>
      <c r="C248" s="172">
        <v>267</v>
      </c>
      <c r="D248" s="179"/>
      <c r="E248" s="172" t="s">
        <v>558</v>
      </c>
      <c r="F248" s="172">
        <v>7131</v>
      </c>
    </row>
    <row r="249" spans="2:6" s="181" customFormat="1">
      <c r="B249" s="172" t="s">
        <v>352</v>
      </c>
      <c r="C249" s="172">
        <v>268</v>
      </c>
      <c r="D249" s="179"/>
      <c r="E249" s="172" t="s">
        <v>559</v>
      </c>
      <c r="F249" s="172">
        <v>7502</v>
      </c>
    </row>
    <row r="250" spans="2:6" s="181" customFormat="1">
      <c r="B250" s="172" t="s">
        <v>353</v>
      </c>
      <c r="C250" s="172">
        <v>269</v>
      </c>
      <c r="D250" s="179"/>
      <c r="E250" s="172" t="s">
        <v>560</v>
      </c>
      <c r="F250" s="172">
        <v>1256</v>
      </c>
    </row>
    <row r="251" spans="2:6" s="181" customFormat="1">
      <c r="B251" s="172" t="s">
        <v>354</v>
      </c>
      <c r="C251" s="172">
        <v>270</v>
      </c>
      <c r="D251" s="179"/>
      <c r="E251" s="172" t="s">
        <v>561</v>
      </c>
      <c r="F251" s="172">
        <v>740</v>
      </c>
    </row>
    <row r="252" spans="2:6" s="181" customFormat="1">
      <c r="B252" s="172" t="s">
        <v>355</v>
      </c>
      <c r="C252" s="172">
        <v>271</v>
      </c>
      <c r="D252" s="179"/>
      <c r="E252" s="172" t="s">
        <v>562</v>
      </c>
      <c r="F252" s="172">
        <v>1298</v>
      </c>
    </row>
    <row r="253" spans="2:6" s="181" customFormat="1">
      <c r="B253" s="172" t="s">
        <v>356</v>
      </c>
      <c r="C253" s="172">
        <v>272</v>
      </c>
      <c r="D253" s="179"/>
      <c r="E253" s="172" t="s">
        <v>563</v>
      </c>
      <c r="F253" s="172">
        <v>21</v>
      </c>
    </row>
    <row r="254" spans="2:6" s="181" customFormat="1">
      <c r="B254" s="172" t="s">
        <v>357</v>
      </c>
      <c r="C254" s="172">
        <v>273</v>
      </c>
      <c r="D254" s="179"/>
      <c r="E254" s="172" t="s">
        <v>564</v>
      </c>
      <c r="F254" s="172">
        <v>155</v>
      </c>
    </row>
    <row r="255" spans="2:6" s="181" customFormat="1">
      <c r="B255" s="172" t="s">
        <v>358</v>
      </c>
      <c r="C255" s="172">
        <v>274</v>
      </c>
      <c r="D255" s="179"/>
      <c r="E255" s="172" t="s">
        <v>565</v>
      </c>
      <c r="F255" s="172">
        <v>1974</v>
      </c>
    </row>
    <row r="256" spans="2:6" s="181" customFormat="1">
      <c r="B256" s="172" t="s">
        <v>359</v>
      </c>
      <c r="C256" s="172">
        <v>275</v>
      </c>
      <c r="D256" s="179"/>
      <c r="E256" s="172" t="s">
        <v>566</v>
      </c>
      <c r="F256" s="172">
        <v>2530</v>
      </c>
    </row>
    <row r="257" spans="2:6" s="181" customFormat="1">
      <c r="B257" s="172" t="s">
        <v>360</v>
      </c>
      <c r="C257" s="172">
        <v>276</v>
      </c>
      <c r="D257" s="179"/>
      <c r="E257" s="172" t="s">
        <v>567</v>
      </c>
      <c r="F257" s="172">
        <v>1278</v>
      </c>
    </row>
    <row r="258" spans="2:6" s="181" customFormat="1">
      <c r="B258" s="172" t="s">
        <v>361</v>
      </c>
      <c r="C258" s="172">
        <v>277</v>
      </c>
      <c r="D258" s="179"/>
      <c r="E258" s="172" t="s">
        <v>568</v>
      </c>
      <c r="F258" s="172">
        <v>9000</v>
      </c>
    </row>
    <row r="259" spans="2:6" s="181" customFormat="1">
      <c r="B259" s="172" t="s">
        <v>362</v>
      </c>
      <c r="C259" s="172">
        <v>278</v>
      </c>
      <c r="D259" s="179"/>
      <c r="E259" s="172" t="s">
        <v>569</v>
      </c>
      <c r="F259" s="172">
        <v>9002</v>
      </c>
    </row>
    <row r="260" spans="2:6" s="181" customFormat="1">
      <c r="B260" s="172" t="s">
        <v>363</v>
      </c>
      <c r="C260" s="172">
        <v>279</v>
      </c>
      <c r="D260" s="179"/>
      <c r="E260" s="172" t="s">
        <v>570</v>
      </c>
      <c r="F260" s="172">
        <v>450</v>
      </c>
    </row>
    <row r="261" spans="2:6" s="181" customFormat="1">
      <c r="B261" s="172" t="s">
        <v>364</v>
      </c>
      <c r="C261" s="172">
        <v>280</v>
      </c>
      <c r="D261" s="179"/>
      <c r="E261" s="172" t="s">
        <v>571</v>
      </c>
      <c r="F261" s="172">
        <v>697</v>
      </c>
    </row>
    <row r="262" spans="2:6" s="181" customFormat="1">
      <c r="B262" s="172" t="s">
        <v>365</v>
      </c>
      <c r="C262" s="172">
        <v>281</v>
      </c>
      <c r="D262" s="179"/>
      <c r="E262" s="172" t="s">
        <v>572</v>
      </c>
      <c r="F262" s="172">
        <v>399</v>
      </c>
    </row>
    <row r="263" spans="2:6" s="181" customFormat="1">
      <c r="B263" s="172" t="s">
        <v>366</v>
      </c>
      <c r="C263" s="172">
        <v>282</v>
      </c>
      <c r="D263" s="179"/>
      <c r="E263" s="172" t="s">
        <v>573</v>
      </c>
      <c r="F263" s="172">
        <v>559</v>
      </c>
    </row>
    <row r="264" spans="2:6" s="181" customFormat="1">
      <c r="B264" s="172" t="s">
        <v>367</v>
      </c>
      <c r="C264" s="172">
        <v>283</v>
      </c>
      <c r="D264" s="179"/>
      <c r="E264" s="172" t="s">
        <v>574</v>
      </c>
      <c r="F264" s="172">
        <v>482</v>
      </c>
    </row>
    <row r="265" spans="2:6" s="181" customFormat="1">
      <c r="B265" s="172" t="s">
        <v>368</v>
      </c>
      <c r="C265" s="172">
        <v>284</v>
      </c>
      <c r="D265" s="179"/>
      <c r="E265" s="172" t="s">
        <v>575</v>
      </c>
      <c r="F265" s="172">
        <v>9483</v>
      </c>
    </row>
    <row r="266" spans="2:6" s="181" customFormat="1">
      <c r="B266" s="172" t="s">
        <v>369</v>
      </c>
      <c r="C266" s="172">
        <v>285</v>
      </c>
      <c r="D266" s="179"/>
      <c r="E266" s="172" t="s">
        <v>576</v>
      </c>
      <c r="F266" s="172">
        <v>482</v>
      </c>
    </row>
    <row r="267" spans="2:6" s="181" customFormat="1">
      <c r="B267" s="172" t="s">
        <v>370</v>
      </c>
      <c r="C267" s="172">
        <v>286</v>
      </c>
      <c r="D267" s="179"/>
      <c r="E267" s="172" t="s">
        <v>577</v>
      </c>
      <c r="F267" s="172">
        <v>4001</v>
      </c>
    </row>
    <row r="268" spans="2:6" s="181" customFormat="1">
      <c r="B268" s="172" t="s">
        <v>371</v>
      </c>
      <c r="C268" s="172">
        <v>287</v>
      </c>
      <c r="D268" s="179"/>
      <c r="E268" s="172" t="s">
        <v>578</v>
      </c>
      <c r="F268" s="172">
        <v>698</v>
      </c>
    </row>
    <row r="269" spans="2:6" s="181" customFormat="1">
      <c r="B269" s="172" t="s">
        <v>372</v>
      </c>
      <c r="C269" s="172">
        <v>288</v>
      </c>
      <c r="D269" s="179"/>
      <c r="E269" s="172" t="s">
        <v>579</v>
      </c>
      <c r="F269" s="172">
        <v>2043</v>
      </c>
    </row>
    <row r="270" spans="2:6" s="181" customFormat="1">
      <c r="B270" s="172" t="s">
        <v>373</v>
      </c>
      <c r="C270" s="172">
        <v>289</v>
      </c>
      <c r="D270" s="179"/>
      <c r="E270" s="172" t="s">
        <v>580</v>
      </c>
      <c r="F270" s="172">
        <v>762</v>
      </c>
    </row>
    <row r="271" spans="2:6" s="181" customFormat="1">
      <c r="B271" s="172" t="s">
        <v>374</v>
      </c>
      <c r="C271" s="172">
        <v>290</v>
      </c>
      <c r="D271" s="179"/>
      <c r="E271" s="172" t="s">
        <v>581</v>
      </c>
      <c r="F271" s="172">
        <v>998</v>
      </c>
    </row>
    <row r="272" spans="2:6" s="181" customFormat="1">
      <c r="B272" s="172" t="s">
        <v>375</v>
      </c>
      <c r="C272" s="172">
        <v>291</v>
      </c>
      <c r="D272" s="179"/>
      <c r="E272" s="172" t="s">
        <v>582</v>
      </c>
      <c r="F272" s="172">
        <v>998</v>
      </c>
    </row>
    <row r="273" spans="1:13">
      <c r="A273" s="181"/>
      <c r="B273" s="172" t="s">
        <v>376</v>
      </c>
      <c r="C273" s="172">
        <v>292</v>
      </c>
      <c r="E273" s="172" t="s">
        <v>583</v>
      </c>
      <c r="F273" s="172">
        <v>1348</v>
      </c>
      <c r="I273" s="181"/>
      <c r="K273" s="181"/>
      <c r="M273" s="181"/>
    </row>
    <row r="274" spans="1:13">
      <c r="A274" s="181"/>
      <c r="B274" s="172" t="s">
        <v>377</v>
      </c>
      <c r="C274" s="172">
        <v>293</v>
      </c>
      <c r="E274" s="172" t="s">
        <v>584</v>
      </c>
      <c r="F274" s="172">
        <v>9348</v>
      </c>
      <c r="I274" s="181"/>
      <c r="K274" s="181"/>
      <c r="M274" s="181"/>
    </row>
    <row r="275" spans="1:13">
      <c r="A275" s="181"/>
      <c r="B275" s="172" t="s">
        <v>378</v>
      </c>
      <c r="C275" s="172">
        <v>294</v>
      </c>
      <c r="E275" s="172" t="s">
        <v>585</v>
      </c>
      <c r="F275" s="172">
        <v>368</v>
      </c>
      <c r="I275" s="181"/>
      <c r="K275" s="181"/>
      <c r="M275" s="181"/>
    </row>
    <row r="276" spans="1:13">
      <c r="A276" s="181"/>
      <c r="B276" s="172" t="s">
        <v>379</v>
      </c>
      <c r="C276" s="172">
        <v>295</v>
      </c>
      <c r="E276" s="172" t="s">
        <v>586</v>
      </c>
      <c r="F276" s="172">
        <v>368</v>
      </c>
      <c r="I276" s="181"/>
      <c r="K276" s="181"/>
      <c r="M276" s="181"/>
    </row>
    <row r="277" spans="1:13">
      <c r="A277" s="181"/>
      <c r="B277" s="172" t="s">
        <v>380</v>
      </c>
      <c r="C277" s="172">
        <v>296</v>
      </c>
      <c r="E277" s="172" t="s">
        <v>587</v>
      </c>
      <c r="F277" s="172">
        <v>317</v>
      </c>
      <c r="I277" s="181"/>
      <c r="K277" s="181"/>
      <c r="M277" s="181"/>
    </row>
    <row r="278" spans="1:13">
      <c r="B278" s="172" t="s">
        <v>381</v>
      </c>
      <c r="C278" s="172">
        <v>297</v>
      </c>
      <c r="E278" s="172" t="s">
        <v>588</v>
      </c>
      <c r="F278" s="172">
        <v>3574</v>
      </c>
      <c r="I278" s="181"/>
      <c r="K278" s="181"/>
      <c r="M278" s="181"/>
    </row>
    <row r="279" spans="1:13">
      <c r="B279" s="172" t="s">
        <v>382</v>
      </c>
      <c r="C279" s="172">
        <v>298</v>
      </c>
      <c r="E279" s="172" t="s">
        <v>589</v>
      </c>
      <c r="F279" s="172">
        <v>562</v>
      </c>
      <c r="I279" s="181"/>
      <c r="K279" s="181"/>
      <c r="M279" s="181"/>
    </row>
    <row r="280" spans="1:13">
      <c r="B280" s="172" t="s">
        <v>383</v>
      </c>
      <c r="C280" s="172">
        <v>299</v>
      </c>
      <c r="E280" s="172" t="s">
        <v>590</v>
      </c>
      <c r="F280" s="172">
        <v>95</v>
      </c>
      <c r="I280" s="181"/>
      <c r="K280" s="181"/>
      <c r="M280" s="181"/>
    </row>
    <row r="281" spans="1:13">
      <c r="B281" s="172" t="s">
        <v>384</v>
      </c>
      <c r="C281" s="172">
        <v>300</v>
      </c>
      <c r="E281" s="172" t="s">
        <v>591</v>
      </c>
      <c r="F281" s="172">
        <v>3652</v>
      </c>
      <c r="I281" s="181"/>
      <c r="K281" s="181"/>
      <c r="M281" s="181"/>
    </row>
    <row r="282" spans="1:13">
      <c r="B282" s="172" t="s">
        <v>385</v>
      </c>
      <c r="C282" s="172">
        <v>301</v>
      </c>
      <c r="E282" s="172" t="s">
        <v>592</v>
      </c>
      <c r="F282" s="172">
        <v>1076</v>
      </c>
      <c r="I282" s="181"/>
      <c r="K282" s="181"/>
      <c r="M282" s="181"/>
    </row>
    <row r="283" spans="1:13">
      <c r="B283" s="172" t="s">
        <v>386</v>
      </c>
      <c r="C283" s="172">
        <v>302</v>
      </c>
      <c r="E283" s="172" t="s">
        <v>593</v>
      </c>
      <c r="F283" s="172">
        <v>619</v>
      </c>
      <c r="I283" s="181"/>
      <c r="K283" s="181"/>
      <c r="M283" s="181"/>
    </row>
    <row r="284" spans="1:13">
      <c r="B284" s="172" t="s">
        <v>387</v>
      </c>
      <c r="C284" s="172">
        <v>303</v>
      </c>
      <c r="E284" s="172" t="s">
        <v>594</v>
      </c>
      <c r="F284" s="172">
        <v>571</v>
      </c>
      <c r="I284" s="181"/>
      <c r="K284" s="181"/>
      <c r="M284" s="181"/>
    </row>
    <row r="285" spans="1:13">
      <c r="B285" s="172" t="s">
        <v>388</v>
      </c>
      <c r="C285" s="172">
        <v>999</v>
      </c>
      <c r="E285" s="172" t="s">
        <v>595</v>
      </c>
      <c r="F285" s="172">
        <v>480</v>
      </c>
      <c r="I285" s="181"/>
      <c r="K285" s="181"/>
      <c r="M285" s="181"/>
    </row>
    <row r="286" spans="1:13">
      <c r="A286" s="173"/>
      <c r="B286" s="181">
        <v>0</v>
      </c>
      <c r="C286" s="181" t="s">
        <v>1979</v>
      </c>
      <c r="E286" s="172" t="s">
        <v>596</v>
      </c>
      <c r="F286" s="172">
        <v>466</v>
      </c>
      <c r="I286" s="181"/>
      <c r="K286" s="181"/>
      <c r="M286" s="181"/>
    </row>
    <row r="287" spans="1:13">
      <c r="E287" s="172" t="s">
        <v>597</v>
      </c>
      <c r="F287" s="172">
        <v>723</v>
      </c>
      <c r="I287" s="181"/>
      <c r="K287" s="181"/>
      <c r="M287" s="181"/>
    </row>
    <row r="288" spans="1:13">
      <c r="E288" s="172" t="s">
        <v>598</v>
      </c>
      <c r="F288" s="172">
        <v>373</v>
      </c>
      <c r="I288" s="181"/>
      <c r="K288" s="181"/>
      <c r="M288" s="181"/>
    </row>
    <row r="289" spans="1:13">
      <c r="E289" s="172" t="s">
        <v>599</v>
      </c>
      <c r="F289" s="172">
        <v>322</v>
      </c>
      <c r="I289" s="181"/>
      <c r="K289" s="181"/>
      <c r="M289" s="181"/>
    </row>
    <row r="290" spans="1:13" ht="14.25">
      <c r="A290" s="181"/>
      <c r="D290" s="181"/>
      <c r="E290" s="172" t="s">
        <v>600</v>
      </c>
      <c r="F290" s="172">
        <v>572</v>
      </c>
      <c r="I290" s="181"/>
      <c r="K290" s="181"/>
      <c r="M290" s="181"/>
    </row>
    <row r="291" spans="1:13" ht="14.25">
      <c r="A291" s="181"/>
      <c r="D291" s="181"/>
      <c r="E291" s="172" t="s">
        <v>601</v>
      </c>
      <c r="F291" s="172">
        <v>3645</v>
      </c>
      <c r="I291" s="181"/>
      <c r="K291" s="181"/>
      <c r="M291" s="181"/>
    </row>
    <row r="292" spans="1:13" ht="14.25">
      <c r="A292" s="181"/>
      <c r="D292" s="181"/>
      <c r="E292" s="172" t="s">
        <v>602</v>
      </c>
      <c r="F292" s="172">
        <v>242</v>
      </c>
      <c r="I292" s="181"/>
      <c r="K292" s="181"/>
      <c r="M292" s="181"/>
    </row>
    <row r="293" spans="1:13" ht="14.25">
      <c r="A293" s="181"/>
      <c r="D293" s="181"/>
      <c r="E293" s="172" t="s">
        <v>603</v>
      </c>
      <c r="F293" s="172">
        <v>353</v>
      </c>
      <c r="I293" s="181"/>
      <c r="K293" s="181"/>
      <c r="M293" s="181"/>
    </row>
    <row r="294" spans="1:13" ht="14.25">
      <c r="A294" s="181"/>
      <c r="D294" s="181"/>
      <c r="E294" s="172" t="s">
        <v>604</v>
      </c>
      <c r="F294" s="172">
        <v>710</v>
      </c>
      <c r="I294" s="181"/>
      <c r="K294" s="181"/>
      <c r="M294" s="181"/>
    </row>
    <row r="295" spans="1:13" ht="14.25">
      <c r="A295" s="181"/>
      <c r="D295" s="181"/>
      <c r="E295" s="172" t="s">
        <v>605</v>
      </c>
      <c r="F295" s="172">
        <v>143</v>
      </c>
      <c r="I295" s="181"/>
      <c r="K295" s="181"/>
      <c r="M295" s="181"/>
    </row>
    <row r="296" spans="1:13" ht="14.25">
      <c r="A296" s="181"/>
      <c r="D296" s="181"/>
      <c r="E296" s="172" t="s">
        <v>606</v>
      </c>
      <c r="F296" s="172">
        <v>3575</v>
      </c>
      <c r="I296" s="181"/>
      <c r="K296" s="181"/>
      <c r="M296" s="181"/>
    </row>
    <row r="297" spans="1:13" ht="14.25">
      <c r="A297" s="181"/>
      <c r="D297" s="181"/>
      <c r="E297" s="172" t="s">
        <v>607</v>
      </c>
      <c r="F297" s="172">
        <v>2033</v>
      </c>
      <c r="I297" s="181"/>
      <c r="K297" s="181"/>
      <c r="M297" s="181"/>
    </row>
    <row r="298" spans="1:13" ht="14.25">
      <c r="A298" s="181"/>
      <c r="D298" s="181"/>
      <c r="E298" s="172" t="s">
        <v>608</v>
      </c>
      <c r="F298" s="172">
        <v>159</v>
      </c>
      <c r="I298" s="181"/>
      <c r="K298" s="181"/>
      <c r="M298" s="181"/>
    </row>
    <row r="299" spans="1:13" ht="14.25">
      <c r="A299" s="181"/>
      <c r="D299" s="181"/>
      <c r="E299" s="172" t="s">
        <v>609</v>
      </c>
      <c r="F299" s="172">
        <v>800</v>
      </c>
      <c r="I299" s="181"/>
      <c r="K299" s="181"/>
      <c r="M299" s="181"/>
    </row>
    <row r="300" spans="1:13" ht="14.25">
      <c r="A300" s="181"/>
      <c r="D300" s="181"/>
      <c r="E300" s="172" t="s">
        <v>610</v>
      </c>
      <c r="F300" s="172">
        <v>877</v>
      </c>
      <c r="I300" s="181"/>
      <c r="K300" s="181"/>
      <c r="M300" s="181"/>
    </row>
    <row r="301" spans="1:13" ht="14.25">
      <c r="A301" s="181"/>
      <c r="D301" s="181"/>
      <c r="E301" s="172" t="s">
        <v>611</v>
      </c>
      <c r="F301" s="172">
        <v>1050</v>
      </c>
      <c r="I301" s="181"/>
      <c r="K301" s="181"/>
      <c r="M301" s="181"/>
    </row>
    <row r="302" spans="1:13" ht="14.25">
      <c r="A302" s="181"/>
      <c r="D302" s="181"/>
      <c r="E302" s="172" t="s">
        <v>612</v>
      </c>
      <c r="F302" s="172">
        <v>288</v>
      </c>
      <c r="I302" s="181"/>
      <c r="K302" s="181"/>
      <c r="M302" s="181"/>
    </row>
    <row r="303" spans="1:13" ht="14.25">
      <c r="A303" s="181"/>
      <c r="D303" s="181"/>
      <c r="E303" s="172" t="s">
        <v>613</v>
      </c>
      <c r="F303" s="172">
        <v>265</v>
      </c>
      <c r="I303" s="181"/>
      <c r="K303" s="181"/>
      <c r="M303" s="181"/>
    </row>
    <row r="304" spans="1:13" ht="14.25">
      <c r="A304" s="181"/>
      <c r="D304" s="181"/>
      <c r="E304" s="172" t="s">
        <v>614</v>
      </c>
      <c r="F304" s="172">
        <v>200</v>
      </c>
      <c r="I304" s="181"/>
      <c r="K304" s="181"/>
      <c r="M304" s="181"/>
    </row>
    <row r="305" spans="5:6" s="181" customFormat="1" ht="14.25">
      <c r="E305" s="172" t="s">
        <v>615</v>
      </c>
      <c r="F305" s="172">
        <v>326</v>
      </c>
    </row>
    <row r="306" spans="5:6" s="181" customFormat="1" ht="14.25">
      <c r="E306" s="172" t="s">
        <v>616</v>
      </c>
      <c r="F306" s="172">
        <v>430</v>
      </c>
    </row>
    <row r="307" spans="5:6" s="181" customFormat="1" ht="14.25">
      <c r="E307" s="172" t="s">
        <v>617</v>
      </c>
      <c r="F307" s="172">
        <v>751</v>
      </c>
    </row>
    <row r="308" spans="5:6" s="181" customFormat="1" ht="14.25">
      <c r="E308" s="172" t="s">
        <v>618</v>
      </c>
      <c r="F308" s="172">
        <v>784</v>
      </c>
    </row>
    <row r="309" spans="5:6" s="181" customFormat="1" ht="14.25">
      <c r="E309" s="172" t="s">
        <v>619</v>
      </c>
      <c r="F309" s="172">
        <v>16</v>
      </c>
    </row>
    <row r="310" spans="5:6" s="181" customFormat="1" ht="14.25">
      <c r="E310" s="172" t="s">
        <v>620</v>
      </c>
      <c r="F310" s="172">
        <v>672</v>
      </c>
    </row>
    <row r="311" spans="5:6" s="181" customFormat="1" ht="14.25">
      <c r="E311" s="172" t="s">
        <v>621</v>
      </c>
      <c r="F311" s="172">
        <v>202</v>
      </c>
    </row>
    <row r="312" spans="5:6" s="181" customFormat="1" ht="14.25">
      <c r="E312" s="172" t="s">
        <v>622</v>
      </c>
      <c r="F312" s="172">
        <v>301</v>
      </c>
    </row>
    <row r="313" spans="5:6" s="181" customFormat="1" ht="14.25">
      <c r="E313" s="172" t="s">
        <v>623</v>
      </c>
      <c r="F313" s="172">
        <v>756</v>
      </c>
    </row>
    <row r="314" spans="5:6" s="181" customFormat="1" ht="14.25">
      <c r="E314" s="172" t="s">
        <v>624</v>
      </c>
      <c r="F314" s="172">
        <v>604</v>
      </c>
    </row>
    <row r="315" spans="5:6" s="181" customFormat="1" ht="14.25">
      <c r="E315" s="172" t="s">
        <v>625</v>
      </c>
      <c r="F315" s="172">
        <v>212</v>
      </c>
    </row>
    <row r="316" spans="5:6" s="181" customFormat="1" ht="14.25">
      <c r="E316" s="172" t="s">
        <v>626</v>
      </c>
      <c r="F316" s="172">
        <v>598</v>
      </c>
    </row>
    <row r="317" spans="5:6" s="181" customFormat="1" ht="14.25">
      <c r="E317" s="172" t="s">
        <v>627</v>
      </c>
      <c r="F317" s="172">
        <v>365</v>
      </c>
    </row>
    <row r="318" spans="5:6" s="181" customFormat="1" ht="14.25">
      <c r="E318" s="172" t="s">
        <v>628</v>
      </c>
      <c r="F318" s="172">
        <v>848</v>
      </c>
    </row>
    <row r="319" spans="5:6" s="181" customFormat="1" ht="14.25">
      <c r="E319" s="172" t="s">
        <v>629</v>
      </c>
      <c r="F319" s="172">
        <v>1162</v>
      </c>
    </row>
    <row r="320" spans="5:6" s="181" customFormat="1" ht="14.25">
      <c r="E320" s="172" t="s">
        <v>630</v>
      </c>
      <c r="F320" s="172">
        <v>9200</v>
      </c>
    </row>
    <row r="321" spans="5:6" s="181" customFormat="1" ht="14.25">
      <c r="E321" s="172" t="s">
        <v>631</v>
      </c>
      <c r="F321" s="172">
        <v>9201</v>
      </c>
    </row>
    <row r="322" spans="5:6" s="181" customFormat="1" ht="14.25">
      <c r="E322" s="172" t="s">
        <v>632</v>
      </c>
      <c r="F322" s="172">
        <v>9200</v>
      </c>
    </row>
    <row r="323" spans="5:6" s="181" customFormat="1" ht="14.25">
      <c r="E323" s="172" t="s">
        <v>633</v>
      </c>
      <c r="F323" s="172">
        <v>1824</v>
      </c>
    </row>
    <row r="324" spans="5:6" s="181" customFormat="1" ht="14.25">
      <c r="E324" s="172" t="s">
        <v>634</v>
      </c>
      <c r="F324" s="172">
        <v>2610</v>
      </c>
    </row>
    <row r="325" spans="5:6" s="181" customFormat="1" ht="14.25">
      <c r="E325" s="172" t="s">
        <v>635</v>
      </c>
      <c r="F325" s="172">
        <v>248</v>
      </c>
    </row>
    <row r="326" spans="5:6" s="181" customFormat="1" ht="14.25">
      <c r="E326" s="172" t="s">
        <v>636</v>
      </c>
      <c r="F326" s="172">
        <v>747</v>
      </c>
    </row>
    <row r="327" spans="5:6" s="181" customFormat="1" ht="14.25">
      <c r="E327" s="172" t="s">
        <v>637</v>
      </c>
      <c r="F327" s="172">
        <v>252</v>
      </c>
    </row>
    <row r="328" spans="5:6" s="181" customFormat="1" ht="14.25">
      <c r="E328" s="172" t="s">
        <v>638</v>
      </c>
      <c r="F328" s="172">
        <v>3780</v>
      </c>
    </row>
    <row r="329" spans="5:6" s="181" customFormat="1" ht="14.25">
      <c r="E329" s="172" t="s">
        <v>639</v>
      </c>
      <c r="F329" s="172">
        <v>9780</v>
      </c>
    </row>
    <row r="330" spans="5:6" s="181" customFormat="1" ht="14.25">
      <c r="E330" s="172" t="s">
        <v>640</v>
      </c>
      <c r="F330" s="172">
        <v>3780</v>
      </c>
    </row>
    <row r="331" spans="5:6" s="181" customFormat="1" ht="14.25">
      <c r="E331" s="172" t="s">
        <v>641</v>
      </c>
      <c r="F331" s="172">
        <v>94</v>
      </c>
    </row>
    <row r="332" spans="5:6" s="181" customFormat="1" ht="14.25">
      <c r="E332" s="172" t="s">
        <v>642</v>
      </c>
      <c r="F332" s="172">
        <v>760</v>
      </c>
    </row>
    <row r="333" spans="5:6" s="181" customFormat="1" ht="14.25">
      <c r="E333" s="172" t="s">
        <v>643</v>
      </c>
      <c r="F333" s="172">
        <v>712</v>
      </c>
    </row>
    <row r="334" spans="5:6" s="181" customFormat="1" ht="14.25">
      <c r="E334" s="172" t="s">
        <v>644</v>
      </c>
      <c r="F334" s="172">
        <v>1084</v>
      </c>
    </row>
    <row r="335" spans="5:6" s="181" customFormat="1" ht="14.25">
      <c r="E335" s="172" t="s">
        <v>645</v>
      </c>
      <c r="F335" s="172">
        <v>2013</v>
      </c>
    </row>
    <row r="336" spans="5:6" s="181" customFormat="1" ht="14.25">
      <c r="E336" s="172" t="s">
        <v>646</v>
      </c>
      <c r="F336" s="172">
        <v>88</v>
      </c>
    </row>
    <row r="337" spans="5:6" s="181" customFormat="1" ht="14.25">
      <c r="E337" s="172" t="s">
        <v>647</v>
      </c>
      <c r="F337" s="172">
        <v>6100</v>
      </c>
    </row>
    <row r="338" spans="5:6" s="181" customFormat="1" ht="14.25">
      <c r="E338" s="172" t="s">
        <v>648</v>
      </c>
      <c r="F338" s="172">
        <v>592</v>
      </c>
    </row>
    <row r="339" spans="5:6" s="181" customFormat="1" ht="14.25">
      <c r="E339" s="172" t="s">
        <v>649</v>
      </c>
      <c r="F339" s="172">
        <v>386</v>
      </c>
    </row>
    <row r="340" spans="5:6" s="181" customFormat="1" ht="14.25">
      <c r="E340" s="172" t="s">
        <v>650</v>
      </c>
      <c r="F340" s="172">
        <v>4015</v>
      </c>
    </row>
    <row r="341" spans="5:6" s="181" customFormat="1" ht="14.25">
      <c r="E341" s="172" t="s">
        <v>651</v>
      </c>
      <c r="F341" s="172">
        <v>4016</v>
      </c>
    </row>
    <row r="342" spans="5:6" s="181" customFormat="1" ht="14.25">
      <c r="E342" s="172" t="s">
        <v>652</v>
      </c>
      <c r="F342" s="172">
        <v>448</v>
      </c>
    </row>
    <row r="343" spans="5:6" s="181" customFormat="1" ht="14.25">
      <c r="E343" s="172" t="s">
        <v>653</v>
      </c>
      <c r="F343" s="172">
        <v>1066</v>
      </c>
    </row>
    <row r="344" spans="5:6" s="181" customFormat="1" ht="14.25">
      <c r="E344" s="172" t="s">
        <v>654</v>
      </c>
      <c r="F344" s="172">
        <v>418</v>
      </c>
    </row>
    <row r="345" spans="5:6" s="181" customFormat="1" ht="14.25">
      <c r="E345" s="172" t="s">
        <v>655</v>
      </c>
      <c r="F345" s="172">
        <v>588</v>
      </c>
    </row>
    <row r="346" spans="5:6" s="181" customFormat="1" ht="14.25">
      <c r="E346" s="172" t="s">
        <v>656</v>
      </c>
      <c r="F346" s="172">
        <v>685</v>
      </c>
    </row>
    <row r="347" spans="5:6" s="181" customFormat="1" ht="14.25">
      <c r="E347" s="172" t="s">
        <v>657</v>
      </c>
      <c r="F347" s="172">
        <v>9800</v>
      </c>
    </row>
    <row r="348" spans="5:6" s="181" customFormat="1" ht="14.25">
      <c r="E348" s="172" t="s">
        <v>658</v>
      </c>
      <c r="F348" s="172">
        <v>1326</v>
      </c>
    </row>
    <row r="349" spans="5:6" s="181" customFormat="1" ht="14.25">
      <c r="E349" s="172" t="s">
        <v>659</v>
      </c>
      <c r="F349" s="172">
        <v>944</v>
      </c>
    </row>
    <row r="350" spans="5:6" s="181" customFormat="1" ht="14.25">
      <c r="E350" s="172" t="s">
        <v>660</v>
      </c>
      <c r="F350" s="172">
        <v>483</v>
      </c>
    </row>
    <row r="351" spans="5:6" s="181" customFormat="1" ht="14.25">
      <c r="E351" s="172" t="s">
        <v>661</v>
      </c>
      <c r="F351" s="172">
        <v>389</v>
      </c>
    </row>
    <row r="352" spans="5:6" s="181" customFormat="1" ht="14.25">
      <c r="E352" s="172" t="s">
        <v>662</v>
      </c>
      <c r="F352" s="172">
        <v>234</v>
      </c>
    </row>
    <row r="353" spans="5:6" s="181" customFormat="1" ht="14.25">
      <c r="E353" s="172" t="s">
        <v>663</v>
      </c>
      <c r="F353" s="172">
        <v>589</v>
      </c>
    </row>
    <row r="354" spans="5:6" s="181" customFormat="1" ht="14.25">
      <c r="E354" s="172" t="s">
        <v>664</v>
      </c>
      <c r="F354" s="172">
        <v>864</v>
      </c>
    </row>
    <row r="355" spans="5:6" s="181" customFormat="1" ht="14.25">
      <c r="E355" s="172" t="s">
        <v>665</v>
      </c>
      <c r="F355" s="172">
        <v>3612</v>
      </c>
    </row>
    <row r="356" spans="5:6" s="181" customFormat="1" ht="14.25">
      <c r="E356" s="172" t="s">
        <v>666</v>
      </c>
      <c r="F356" s="172">
        <v>823</v>
      </c>
    </row>
    <row r="357" spans="5:6" s="181" customFormat="1" ht="14.25">
      <c r="E357" s="172" t="s">
        <v>667</v>
      </c>
      <c r="F357" s="172">
        <v>1191</v>
      </c>
    </row>
    <row r="358" spans="5:6" s="181" customFormat="1" ht="14.25">
      <c r="E358" s="172" t="s">
        <v>668</v>
      </c>
      <c r="F358" s="172">
        <v>1986</v>
      </c>
    </row>
    <row r="359" spans="5:6" s="181" customFormat="1" ht="14.25">
      <c r="E359" s="172" t="s">
        <v>669</v>
      </c>
      <c r="F359" s="172">
        <v>428</v>
      </c>
    </row>
    <row r="360" spans="5:6" s="181" customFormat="1" ht="14.25">
      <c r="E360" s="172" t="s">
        <v>670</v>
      </c>
      <c r="F360" s="172">
        <v>2060</v>
      </c>
    </row>
    <row r="361" spans="5:6" s="181" customFormat="1" ht="14.25">
      <c r="E361" s="172" t="s">
        <v>671</v>
      </c>
      <c r="F361" s="172">
        <v>3710</v>
      </c>
    </row>
    <row r="362" spans="5:6" s="181" customFormat="1" ht="14.25">
      <c r="E362" s="172" t="s">
        <v>672</v>
      </c>
      <c r="F362" s="172">
        <v>746</v>
      </c>
    </row>
    <row r="363" spans="5:6" s="181" customFormat="1" ht="14.25">
      <c r="E363" s="172" t="s">
        <v>673</v>
      </c>
      <c r="F363" s="172">
        <v>1983</v>
      </c>
    </row>
    <row r="364" spans="5:6" s="181" customFormat="1" ht="14.25">
      <c r="E364" s="172" t="s">
        <v>674</v>
      </c>
      <c r="F364" s="172">
        <v>1983</v>
      </c>
    </row>
    <row r="365" spans="5:6" s="181" customFormat="1" ht="14.25">
      <c r="E365" s="172" t="s">
        <v>675</v>
      </c>
      <c r="F365" s="172">
        <v>1902</v>
      </c>
    </row>
    <row r="366" spans="5:6" s="181" customFormat="1" ht="14.25">
      <c r="E366" s="172" t="s">
        <v>676</v>
      </c>
      <c r="F366" s="172">
        <v>667</v>
      </c>
    </row>
    <row r="367" spans="5:6" s="181" customFormat="1" ht="14.25">
      <c r="E367" s="172" t="s">
        <v>677</v>
      </c>
      <c r="F367" s="172">
        <v>141</v>
      </c>
    </row>
    <row r="368" spans="5:6" s="181" customFormat="1" ht="14.25">
      <c r="E368" s="172" t="s">
        <v>678</v>
      </c>
      <c r="F368" s="172">
        <v>617</v>
      </c>
    </row>
    <row r="369" spans="5:6" s="181" customFormat="1" ht="14.25">
      <c r="E369" s="172" t="s">
        <v>679</v>
      </c>
      <c r="F369" s="172">
        <v>3654</v>
      </c>
    </row>
    <row r="370" spans="5:6" s="181" customFormat="1" ht="14.25">
      <c r="E370" s="172" t="s">
        <v>680</v>
      </c>
      <c r="F370" s="172">
        <v>1972</v>
      </c>
    </row>
    <row r="371" spans="5:6" s="181" customFormat="1" ht="14.25">
      <c r="E371" s="172" t="s">
        <v>681</v>
      </c>
      <c r="F371" s="172">
        <v>2038</v>
      </c>
    </row>
    <row r="372" spans="5:6" s="181" customFormat="1" ht="14.25">
      <c r="E372" s="172" t="s">
        <v>682</v>
      </c>
      <c r="F372" s="172">
        <v>1323</v>
      </c>
    </row>
    <row r="373" spans="5:6" s="181" customFormat="1" ht="14.25">
      <c r="E373" s="172" t="s">
        <v>683</v>
      </c>
      <c r="F373" s="172">
        <v>1319</v>
      </c>
    </row>
    <row r="374" spans="5:6" s="181" customFormat="1" ht="14.25">
      <c r="E374" s="172" t="s">
        <v>684</v>
      </c>
      <c r="F374" s="172">
        <v>6200</v>
      </c>
    </row>
    <row r="375" spans="5:6" s="181" customFormat="1" ht="14.25">
      <c r="E375" s="172" t="s">
        <v>685</v>
      </c>
      <c r="F375" s="172">
        <v>3794</v>
      </c>
    </row>
    <row r="376" spans="5:6" s="181" customFormat="1" ht="14.25">
      <c r="E376" s="172" t="s">
        <v>686</v>
      </c>
      <c r="F376" s="172">
        <v>33</v>
      </c>
    </row>
    <row r="377" spans="5:6" s="181" customFormat="1" ht="14.25">
      <c r="E377" s="172" t="s">
        <v>687</v>
      </c>
      <c r="F377" s="172">
        <v>872</v>
      </c>
    </row>
    <row r="378" spans="5:6" s="181" customFormat="1" ht="14.25">
      <c r="E378" s="172" t="s">
        <v>688</v>
      </c>
      <c r="F378" s="172">
        <v>379</v>
      </c>
    </row>
    <row r="379" spans="5:6" s="181" customFormat="1" ht="14.25">
      <c r="E379" s="172" t="s">
        <v>689</v>
      </c>
      <c r="F379" s="172">
        <v>853</v>
      </c>
    </row>
    <row r="380" spans="5:6" s="181" customFormat="1" ht="14.25">
      <c r="E380" s="172" t="s">
        <v>690</v>
      </c>
      <c r="F380" s="172">
        <v>352</v>
      </c>
    </row>
    <row r="381" spans="5:6" s="181" customFormat="1" ht="14.25">
      <c r="E381" s="172" t="s">
        <v>691</v>
      </c>
      <c r="F381" s="172">
        <v>424</v>
      </c>
    </row>
    <row r="382" spans="5:6" s="181" customFormat="1" ht="14.25">
      <c r="E382" s="172" t="s">
        <v>692</v>
      </c>
      <c r="F382" s="172">
        <v>86</v>
      </c>
    </row>
    <row r="383" spans="5:6" s="181" customFormat="1" ht="14.25">
      <c r="E383" s="172" t="s">
        <v>693</v>
      </c>
      <c r="F383" s="172">
        <v>3763</v>
      </c>
    </row>
    <row r="384" spans="5:6" s="181" customFormat="1" ht="14.25">
      <c r="E384" s="172" t="s">
        <v>694</v>
      </c>
      <c r="F384" s="172">
        <v>683</v>
      </c>
    </row>
    <row r="385" spans="5:6" s="181" customFormat="1" ht="14.25">
      <c r="E385" s="172" t="s">
        <v>695</v>
      </c>
      <c r="F385" s="172">
        <v>2014</v>
      </c>
    </row>
    <row r="386" spans="5:6" s="181" customFormat="1" ht="14.25">
      <c r="E386" s="172" t="s">
        <v>696</v>
      </c>
      <c r="F386" s="172">
        <v>3644</v>
      </c>
    </row>
    <row r="387" spans="5:6" s="181" customFormat="1" ht="14.25">
      <c r="E387" s="172" t="s">
        <v>697</v>
      </c>
      <c r="F387" s="172">
        <v>9644</v>
      </c>
    </row>
    <row r="388" spans="5:6" s="181" customFormat="1" ht="14.25">
      <c r="E388" s="172" t="s">
        <v>698</v>
      </c>
      <c r="F388" s="172">
        <v>1344</v>
      </c>
    </row>
    <row r="389" spans="5:6" s="181" customFormat="1" ht="14.25">
      <c r="E389" s="172" t="s">
        <v>699</v>
      </c>
      <c r="F389" s="172">
        <v>1293</v>
      </c>
    </row>
    <row r="390" spans="5:6" s="181" customFormat="1" ht="14.25">
      <c r="E390" s="172" t="s">
        <v>700</v>
      </c>
      <c r="F390" s="172">
        <v>1288</v>
      </c>
    </row>
    <row r="391" spans="5:6" s="181" customFormat="1" ht="14.25">
      <c r="E391" s="172" t="s">
        <v>701</v>
      </c>
      <c r="F391" s="172">
        <v>147</v>
      </c>
    </row>
    <row r="392" spans="5:6" s="181" customFormat="1" ht="14.25">
      <c r="E392" s="172" t="s">
        <v>702</v>
      </c>
      <c r="F392" s="172">
        <v>870</v>
      </c>
    </row>
    <row r="393" spans="5:6" s="181" customFormat="1" ht="14.25">
      <c r="E393" s="172" t="s">
        <v>703</v>
      </c>
      <c r="F393" s="172">
        <v>3730</v>
      </c>
    </row>
    <row r="394" spans="5:6" s="181" customFormat="1" ht="14.25">
      <c r="E394" s="172" t="s">
        <v>704</v>
      </c>
      <c r="F394" s="172">
        <v>9730</v>
      </c>
    </row>
    <row r="395" spans="5:6" s="181" customFormat="1" ht="14.25">
      <c r="E395" s="172" t="s">
        <v>705</v>
      </c>
      <c r="F395" s="172">
        <v>2018</v>
      </c>
    </row>
    <row r="396" spans="5:6" s="181" customFormat="1" ht="14.25">
      <c r="E396" s="172" t="s">
        <v>706</v>
      </c>
      <c r="F396" s="172">
        <v>173</v>
      </c>
    </row>
    <row r="397" spans="5:6" s="181" customFormat="1" ht="14.25">
      <c r="E397" s="172" t="s">
        <v>707</v>
      </c>
      <c r="F397" s="172">
        <v>207</v>
      </c>
    </row>
    <row r="398" spans="5:6" s="181" customFormat="1" ht="14.25">
      <c r="E398" s="172" t="s">
        <v>708</v>
      </c>
      <c r="F398" s="172">
        <v>4021</v>
      </c>
    </row>
    <row r="399" spans="5:6" s="181" customFormat="1" ht="14.25">
      <c r="E399" s="172" t="s">
        <v>709</v>
      </c>
      <c r="F399" s="172">
        <v>787</v>
      </c>
    </row>
    <row r="400" spans="5:6" s="181" customFormat="1" ht="14.25">
      <c r="E400" s="172" t="s">
        <v>710</v>
      </c>
      <c r="F400" s="172">
        <v>919</v>
      </c>
    </row>
    <row r="401" spans="5:6" s="181" customFormat="1" ht="14.25">
      <c r="E401" s="172" t="s">
        <v>711</v>
      </c>
      <c r="F401" s="172">
        <v>802</v>
      </c>
    </row>
    <row r="402" spans="5:6" s="181" customFormat="1" ht="14.25">
      <c r="E402" s="172" t="s">
        <v>712</v>
      </c>
      <c r="F402" s="172">
        <v>360</v>
      </c>
    </row>
    <row r="403" spans="5:6" s="181" customFormat="1" ht="14.25">
      <c r="E403" s="172" t="s">
        <v>713</v>
      </c>
      <c r="F403" s="172">
        <v>703</v>
      </c>
    </row>
    <row r="404" spans="5:6" s="181" customFormat="1" ht="14.25">
      <c r="E404" s="172" t="s">
        <v>714</v>
      </c>
      <c r="F404" s="172">
        <v>681</v>
      </c>
    </row>
    <row r="405" spans="5:6" s="181" customFormat="1" ht="14.25">
      <c r="E405" s="172" t="s">
        <v>715</v>
      </c>
      <c r="F405" s="172">
        <v>566</v>
      </c>
    </row>
    <row r="406" spans="5:6" s="181" customFormat="1" ht="14.25">
      <c r="E406" s="172" t="s">
        <v>716</v>
      </c>
      <c r="F406" s="172">
        <v>1077</v>
      </c>
    </row>
    <row r="407" spans="5:6" s="181" customFormat="1" ht="14.25">
      <c r="E407" s="172" t="s">
        <v>717</v>
      </c>
      <c r="F407" s="172">
        <v>793</v>
      </c>
    </row>
    <row r="408" spans="5:6" s="181" customFormat="1" ht="14.25">
      <c r="E408" s="172" t="s">
        <v>718</v>
      </c>
      <c r="F408" s="172">
        <v>6300</v>
      </c>
    </row>
    <row r="409" spans="5:6" s="181" customFormat="1" ht="14.25">
      <c r="E409" s="172" t="s">
        <v>719</v>
      </c>
      <c r="F409" s="172">
        <v>342</v>
      </c>
    </row>
    <row r="410" spans="5:6" s="181" customFormat="1" ht="14.25">
      <c r="E410" s="172" t="s">
        <v>720</v>
      </c>
      <c r="F410" s="172">
        <v>133</v>
      </c>
    </row>
    <row r="411" spans="5:6" s="181" customFormat="1" ht="14.25">
      <c r="E411" s="172" t="s">
        <v>721</v>
      </c>
      <c r="F411" s="172">
        <v>196</v>
      </c>
    </row>
    <row r="412" spans="5:6" s="181" customFormat="1" ht="14.25">
      <c r="E412" s="172" t="s">
        <v>722</v>
      </c>
      <c r="F412" s="172">
        <v>35</v>
      </c>
    </row>
    <row r="413" spans="5:6" s="181" customFormat="1" ht="14.25">
      <c r="E413" s="172" t="s">
        <v>723</v>
      </c>
      <c r="F413" s="172">
        <v>1292</v>
      </c>
    </row>
    <row r="414" spans="5:6" s="181" customFormat="1" ht="14.25">
      <c r="E414" s="172" t="s">
        <v>724</v>
      </c>
      <c r="F414" s="172">
        <v>1292</v>
      </c>
    </row>
    <row r="415" spans="5:6" s="181" customFormat="1" ht="14.25">
      <c r="E415" s="172" t="s">
        <v>725</v>
      </c>
      <c r="F415" s="172">
        <v>145</v>
      </c>
    </row>
    <row r="416" spans="5:6" s="181" customFormat="1" ht="14.25">
      <c r="E416" s="172" t="s">
        <v>726</v>
      </c>
      <c r="F416" s="172">
        <v>442</v>
      </c>
    </row>
    <row r="417" spans="5:6" s="181" customFormat="1" ht="14.25">
      <c r="E417" s="172" t="s">
        <v>727</v>
      </c>
      <c r="F417" s="172">
        <v>2550</v>
      </c>
    </row>
    <row r="418" spans="5:6" s="181" customFormat="1" ht="14.25">
      <c r="E418" s="172" t="s">
        <v>728</v>
      </c>
      <c r="F418" s="172">
        <v>485</v>
      </c>
    </row>
    <row r="419" spans="5:6" s="181" customFormat="1" ht="14.25">
      <c r="E419" s="172" t="s">
        <v>729</v>
      </c>
      <c r="F419" s="172">
        <v>9485</v>
      </c>
    </row>
    <row r="420" spans="5:6" s="181" customFormat="1" ht="14.25">
      <c r="E420" s="172" t="s">
        <v>730</v>
      </c>
      <c r="F420" s="172">
        <v>852</v>
      </c>
    </row>
    <row r="421" spans="5:6" s="181" customFormat="1" ht="14.25">
      <c r="E421" s="172" t="s">
        <v>731</v>
      </c>
      <c r="F421" s="172">
        <v>755</v>
      </c>
    </row>
    <row r="422" spans="5:6" s="181" customFormat="1" ht="14.25">
      <c r="E422" s="172" t="s">
        <v>732</v>
      </c>
      <c r="F422" s="172">
        <v>9755</v>
      </c>
    </row>
    <row r="423" spans="5:6" s="181" customFormat="1" ht="14.25">
      <c r="E423" s="172" t="s">
        <v>733</v>
      </c>
      <c r="F423" s="172">
        <v>1219</v>
      </c>
    </row>
    <row r="424" spans="5:6" s="181" customFormat="1" ht="14.25">
      <c r="E424" s="172" t="s">
        <v>734</v>
      </c>
      <c r="F424" s="172">
        <v>457</v>
      </c>
    </row>
    <row r="425" spans="5:6" s="181" customFormat="1" ht="14.25">
      <c r="E425" s="172" t="s">
        <v>735</v>
      </c>
      <c r="F425" s="172">
        <v>9457</v>
      </c>
    </row>
    <row r="426" spans="5:6" s="181" customFormat="1" ht="14.25">
      <c r="E426" s="172" t="s">
        <v>736</v>
      </c>
      <c r="F426" s="172">
        <v>370</v>
      </c>
    </row>
    <row r="427" spans="5:6" s="181" customFormat="1" ht="14.25">
      <c r="E427" s="172" t="s">
        <v>737</v>
      </c>
      <c r="F427" s="172">
        <v>706</v>
      </c>
    </row>
    <row r="428" spans="5:6" s="181" customFormat="1" ht="14.25">
      <c r="E428" s="172" t="s">
        <v>738</v>
      </c>
      <c r="F428" s="172">
        <v>1043</v>
      </c>
    </row>
    <row r="429" spans="5:6" s="181" customFormat="1" ht="14.25">
      <c r="E429" s="172" t="s">
        <v>739</v>
      </c>
      <c r="F429" s="172">
        <v>1204</v>
      </c>
    </row>
    <row r="430" spans="5:6" s="181" customFormat="1" ht="14.25">
      <c r="E430" s="172" t="s">
        <v>740</v>
      </c>
      <c r="F430" s="172">
        <v>736</v>
      </c>
    </row>
    <row r="431" spans="5:6" s="181" customFormat="1" ht="14.25">
      <c r="E431" s="172" t="s">
        <v>741</v>
      </c>
      <c r="F431" s="172">
        <v>262</v>
      </c>
    </row>
    <row r="432" spans="5:6" s="181" customFormat="1" ht="14.25">
      <c r="E432" s="172" t="s">
        <v>742</v>
      </c>
      <c r="F432" s="172">
        <v>92</v>
      </c>
    </row>
    <row r="433" spans="5:6" s="181" customFormat="1" ht="14.25">
      <c r="E433" s="172" t="s">
        <v>743</v>
      </c>
      <c r="F433" s="172">
        <v>1206</v>
      </c>
    </row>
    <row r="434" spans="5:6" s="181" customFormat="1" ht="14.25">
      <c r="E434" s="172" t="s">
        <v>744</v>
      </c>
      <c r="F434" s="172">
        <v>3613</v>
      </c>
    </row>
    <row r="435" spans="5:6" s="181" customFormat="1" ht="14.25">
      <c r="E435" s="172" t="s">
        <v>745</v>
      </c>
      <c r="F435" s="172">
        <v>393</v>
      </c>
    </row>
    <row r="436" spans="5:6" s="181" customFormat="1" ht="14.25">
      <c r="E436" s="172" t="s">
        <v>746</v>
      </c>
      <c r="F436" s="172">
        <v>1829</v>
      </c>
    </row>
    <row r="437" spans="5:6" s="181" customFormat="1" ht="14.25">
      <c r="E437" s="172" t="s">
        <v>747</v>
      </c>
      <c r="F437" s="172">
        <v>627</v>
      </c>
    </row>
    <row r="438" spans="5:6" s="181" customFormat="1" ht="14.25">
      <c r="E438" s="172" t="s">
        <v>748</v>
      </c>
      <c r="F438" s="172">
        <v>3606</v>
      </c>
    </row>
    <row r="439" spans="5:6" s="181" customFormat="1" ht="14.25">
      <c r="E439" s="172" t="s">
        <v>749</v>
      </c>
      <c r="F439" s="172">
        <v>346</v>
      </c>
    </row>
    <row r="440" spans="5:6" s="181" customFormat="1" ht="14.25">
      <c r="E440" s="172" t="s">
        <v>750</v>
      </c>
      <c r="F440" s="172">
        <v>1855</v>
      </c>
    </row>
    <row r="441" spans="5:6" s="181" customFormat="1" ht="14.25">
      <c r="E441" s="172" t="s">
        <v>751</v>
      </c>
      <c r="F441" s="172">
        <v>369</v>
      </c>
    </row>
    <row r="442" spans="5:6" s="181" customFormat="1" ht="14.25">
      <c r="E442" s="172" t="s">
        <v>752</v>
      </c>
      <c r="F442" s="172">
        <v>745</v>
      </c>
    </row>
    <row r="443" spans="5:6" s="181" customFormat="1" ht="14.25">
      <c r="E443" s="172" t="s">
        <v>753</v>
      </c>
      <c r="F443" s="172">
        <v>1072</v>
      </c>
    </row>
    <row r="444" spans="5:6" s="181" customFormat="1" ht="14.25">
      <c r="E444" s="172" t="s">
        <v>754</v>
      </c>
      <c r="F444" s="172">
        <v>225</v>
      </c>
    </row>
    <row r="445" spans="5:6" s="181" customFormat="1" ht="14.25">
      <c r="E445" s="172" t="s">
        <v>755</v>
      </c>
      <c r="F445" s="172">
        <v>239</v>
      </c>
    </row>
    <row r="446" spans="5:6" s="181" customFormat="1" ht="14.25">
      <c r="E446" s="172" t="s">
        <v>756</v>
      </c>
      <c r="F446" s="172">
        <v>734</v>
      </c>
    </row>
    <row r="447" spans="5:6" s="181" customFormat="1" ht="14.25">
      <c r="E447" s="172" t="s">
        <v>757</v>
      </c>
      <c r="F447" s="172">
        <v>166</v>
      </c>
    </row>
    <row r="448" spans="5:6" s="181" customFormat="1" ht="14.25">
      <c r="E448" s="172" t="s">
        <v>758</v>
      </c>
      <c r="F448" s="172">
        <v>1274</v>
      </c>
    </row>
    <row r="449" spans="5:6" s="181" customFormat="1" ht="14.25">
      <c r="E449" s="172" t="s">
        <v>759</v>
      </c>
      <c r="F449" s="172">
        <v>311</v>
      </c>
    </row>
    <row r="450" spans="5:6" s="181" customFormat="1" ht="14.25">
      <c r="E450" s="172" t="s">
        <v>760</v>
      </c>
      <c r="F450" s="172">
        <v>144</v>
      </c>
    </row>
    <row r="451" spans="5:6" s="181" customFormat="1" ht="14.25">
      <c r="E451" s="172" t="s">
        <v>761</v>
      </c>
      <c r="F451" s="172">
        <v>72</v>
      </c>
    </row>
    <row r="452" spans="5:6" s="181" customFormat="1" ht="21.75" customHeight="1">
      <c r="E452" s="172" t="s">
        <v>762</v>
      </c>
      <c r="F452" s="172">
        <v>976</v>
      </c>
    </row>
    <row r="453" spans="5:6" s="181" customFormat="1" ht="14.25">
      <c r="E453" s="172" t="s">
        <v>763</v>
      </c>
      <c r="F453" s="172">
        <v>976</v>
      </c>
    </row>
    <row r="454" spans="5:6" s="181" customFormat="1" ht="14.25">
      <c r="E454" s="172" t="s">
        <v>764</v>
      </c>
      <c r="F454" s="172">
        <v>262</v>
      </c>
    </row>
    <row r="455" spans="5:6" s="181" customFormat="1" ht="14.25">
      <c r="E455" s="172" t="s">
        <v>765</v>
      </c>
      <c r="F455" s="172">
        <v>836</v>
      </c>
    </row>
    <row r="456" spans="5:6" s="181" customFormat="1" ht="14.25">
      <c r="E456" s="172" t="s">
        <v>766</v>
      </c>
      <c r="F456" s="172">
        <v>549</v>
      </c>
    </row>
    <row r="457" spans="5:6" s="181" customFormat="1" ht="14.25">
      <c r="E457" s="172" t="s">
        <v>767</v>
      </c>
      <c r="F457" s="172">
        <v>1103</v>
      </c>
    </row>
    <row r="458" spans="5:6" s="181" customFormat="1" ht="14.25">
      <c r="E458" s="172" t="s">
        <v>768</v>
      </c>
      <c r="F458" s="172">
        <v>862</v>
      </c>
    </row>
    <row r="459" spans="5:6" s="181" customFormat="1" ht="14.25">
      <c r="E459" s="172" t="s">
        <v>769</v>
      </c>
      <c r="F459" s="172">
        <v>218</v>
      </c>
    </row>
    <row r="460" spans="5:6" s="181" customFormat="1" ht="14.25">
      <c r="E460" s="172" t="s">
        <v>770</v>
      </c>
      <c r="F460" s="172">
        <v>229</v>
      </c>
    </row>
    <row r="461" spans="5:6" s="181" customFormat="1" ht="14.25">
      <c r="E461" s="172" t="s">
        <v>771</v>
      </c>
      <c r="F461" s="172">
        <v>863</v>
      </c>
    </row>
    <row r="462" spans="5:6" s="181" customFormat="1" ht="14.25">
      <c r="E462" s="172" t="s">
        <v>772</v>
      </c>
      <c r="F462" s="172">
        <v>541</v>
      </c>
    </row>
    <row r="463" spans="5:6" s="181" customFormat="1" ht="14.25">
      <c r="E463" s="172" t="s">
        <v>773</v>
      </c>
      <c r="F463" s="172">
        <v>9961</v>
      </c>
    </row>
    <row r="464" spans="5:6" s="181" customFormat="1" ht="14.25">
      <c r="E464" s="172" t="s">
        <v>774</v>
      </c>
      <c r="F464" s="172">
        <v>842</v>
      </c>
    </row>
    <row r="465" spans="5:6" s="181" customFormat="1" ht="14.25">
      <c r="E465" s="172" t="s">
        <v>775</v>
      </c>
      <c r="F465" s="172">
        <v>463</v>
      </c>
    </row>
    <row r="466" spans="5:6" s="181" customFormat="1" ht="14.25">
      <c r="E466" s="172" t="s">
        <v>776</v>
      </c>
      <c r="F466" s="172">
        <v>39</v>
      </c>
    </row>
    <row r="467" spans="5:6" s="181" customFormat="1" ht="14.25">
      <c r="E467" s="172" t="s">
        <v>777</v>
      </c>
      <c r="F467" s="172">
        <v>1129</v>
      </c>
    </row>
    <row r="468" spans="5:6" s="181" customFormat="1" ht="14.25">
      <c r="E468" s="172" t="s">
        <v>778</v>
      </c>
      <c r="F468" s="172">
        <v>1219</v>
      </c>
    </row>
    <row r="469" spans="5:6" s="181" customFormat="1" ht="14.25">
      <c r="E469" s="172" t="s">
        <v>779</v>
      </c>
      <c r="F469" s="172">
        <v>1873</v>
      </c>
    </row>
    <row r="470" spans="5:6" s="181" customFormat="1" ht="14.25">
      <c r="E470" s="172" t="s">
        <v>780</v>
      </c>
      <c r="F470" s="172">
        <v>487</v>
      </c>
    </row>
    <row r="471" spans="5:6" s="181" customFormat="1" ht="14.25">
      <c r="E471" s="172" t="s">
        <v>781</v>
      </c>
      <c r="F471" s="172">
        <v>4022</v>
      </c>
    </row>
    <row r="472" spans="5:6" s="181" customFormat="1" ht="14.25">
      <c r="E472" s="172" t="s">
        <v>782</v>
      </c>
      <c r="F472" s="172">
        <v>305</v>
      </c>
    </row>
    <row r="473" spans="5:6" s="181" customFormat="1" ht="14.25">
      <c r="E473" s="172" t="s">
        <v>783</v>
      </c>
      <c r="F473" s="172">
        <v>574</v>
      </c>
    </row>
    <row r="474" spans="5:6" s="181" customFormat="1" ht="14.25">
      <c r="E474" s="172" t="s">
        <v>784</v>
      </c>
      <c r="F474" s="172">
        <v>628</v>
      </c>
    </row>
    <row r="475" spans="5:6" s="181" customFormat="1" ht="14.25">
      <c r="E475" s="172" t="s">
        <v>785</v>
      </c>
      <c r="F475" s="172">
        <v>340</v>
      </c>
    </row>
    <row r="476" spans="5:6" s="181" customFormat="1" ht="14.25">
      <c r="E476" s="172" t="s">
        <v>786</v>
      </c>
      <c r="F476" s="172">
        <v>340</v>
      </c>
    </row>
    <row r="477" spans="5:6" s="181" customFormat="1" ht="14.25">
      <c r="E477" s="172" t="s">
        <v>787</v>
      </c>
      <c r="F477" s="172">
        <v>1206</v>
      </c>
    </row>
    <row r="478" spans="5:6" s="181" customFormat="1" ht="14.25">
      <c r="E478" s="172" t="s">
        <v>787</v>
      </c>
      <c r="F478" s="172">
        <v>340</v>
      </c>
    </row>
    <row r="479" spans="5:6" s="181" customFormat="1" ht="14.25">
      <c r="E479" s="172" t="s">
        <v>788</v>
      </c>
      <c r="F479" s="172">
        <v>9494</v>
      </c>
    </row>
    <row r="480" spans="5:6" s="181" customFormat="1" ht="14.25">
      <c r="E480" s="172" t="s">
        <v>789</v>
      </c>
      <c r="F480" s="172">
        <v>494</v>
      </c>
    </row>
    <row r="481" spans="5:6" s="181" customFormat="1" ht="14.25">
      <c r="E481" s="172" t="s">
        <v>790</v>
      </c>
      <c r="F481" s="172">
        <v>146</v>
      </c>
    </row>
    <row r="482" spans="5:6" s="181" customFormat="1" ht="14.25">
      <c r="E482" s="172" t="s">
        <v>791</v>
      </c>
      <c r="F482" s="172">
        <v>489</v>
      </c>
    </row>
    <row r="483" spans="5:6" s="181" customFormat="1" ht="14.25">
      <c r="E483" s="172" t="s">
        <v>792</v>
      </c>
      <c r="F483" s="172">
        <v>489</v>
      </c>
    </row>
    <row r="484" spans="5:6" s="181" customFormat="1" ht="14.25">
      <c r="E484" s="172" t="s">
        <v>793</v>
      </c>
      <c r="F484" s="172">
        <v>849</v>
      </c>
    </row>
    <row r="485" spans="5:6" s="181" customFormat="1" ht="14.25">
      <c r="E485" s="172" t="s">
        <v>794</v>
      </c>
      <c r="F485" s="172">
        <v>9849</v>
      </c>
    </row>
    <row r="486" spans="5:6" s="181" customFormat="1" ht="14.25">
      <c r="E486" s="172" t="s">
        <v>795</v>
      </c>
      <c r="F486" s="172">
        <v>407</v>
      </c>
    </row>
    <row r="487" spans="5:6" s="181" customFormat="1" ht="14.25">
      <c r="E487" s="172" t="s">
        <v>796</v>
      </c>
      <c r="F487" s="172">
        <v>62</v>
      </c>
    </row>
    <row r="488" spans="5:6" s="181" customFormat="1" ht="14.25">
      <c r="E488" s="172" t="s">
        <v>797</v>
      </c>
      <c r="F488" s="172">
        <v>79</v>
      </c>
    </row>
    <row r="489" spans="5:6" s="181" customFormat="1" ht="14.25">
      <c r="E489" s="172" t="s">
        <v>798</v>
      </c>
      <c r="F489" s="172">
        <v>1067</v>
      </c>
    </row>
    <row r="490" spans="5:6" s="181" customFormat="1" ht="14.25">
      <c r="E490" s="172" t="s">
        <v>799</v>
      </c>
      <c r="F490" s="172">
        <v>3747</v>
      </c>
    </row>
    <row r="491" spans="5:6" s="181" customFormat="1" ht="14.25">
      <c r="E491" s="172" t="s">
        <v>800</v>
      </c>
      <c r="F491" s="172">
        <v>738</v>
      </c>
    </row>
    <row r="492" spans="5:6" s="181" customFormat="1" ht="14.25">
      <c r="E492" s="172" t="s">
        <v>801</v>
      </c>
      <c r="F492" s="172">
        <v>336</v>
      </c>
    </row>
    <row r="493" spans="5:6" s="181" customFormat="1" ht="14.25">
      <c r="E493" s="172" t="s">
        <v>802</v>
      </c>
      <c r="F493" s="172">
        <v>475</v>
      </c>
    </row>
    <row r="494" spans="5:6" s="181" customFormat="1" ht="14.25">
      <c r="E494" s="172" t="s">
        <v>803</v>
      </c>
      <c r="F494" s="172">
        <v>492</v>
      </c>
    </row>
    <row r="495" spans="5:6" s="181" customFormat="1" ht="14.25">
      <c r="E495" s="172" t="s">
        <v>804</v>
      </c>
      <c r="F495" s="172">
        <v>2200</v>
      </c>
    </row>
    <row r="496" spans="5:6" s="181" customFormat="1" ht="14.25">
      <c r="E496" s="172" t="s">
        <v>805</v>
      </c>
      <c r="F496" s="172">
        <v>2201</v>
      </c>
    </row>
    <row r="497" spans="5:6" s="181" customFormat="1" ht="14.25">
      <c r="E497" s="172" t="s">
        <v>806</v>
      </c>
      <c r="F497" s="172">
        <v>490</v>
      </c>
    </row>
    <row r="498" spans="5:6" s="181" customFormat="1" ht="14.25">
      <c r="E498" s="172" t="s">
        <v>807</v>
      </c>
      <c r="F498" s="172">
        <v>490</v>
      </c>
    </row>
    <row r="499" spans="5:6" s="181" customFormat="1" ht="14.25">
      <c r="E499" s="172" t="s">
        <v>808</v>
      </c>
      <c r="F499" s="172">
        <v>492</v>
      </c>
    </row>
    <row r="500" spans="5:6" s="181" customFormat="1" ht="14.25">
      <c r="E500" s="172" t="s">
        <v>809</v>
      </c>
      <c r="F500" s="172">
        <v>9492</v>
      </c>
    </row>
    <row r="501" spans="5:6" s="181" customFormat="1" ht="14.25">
      <c r="E501" s="172" t="s">
        <v>810</v>
      </c>
      <c r="F501" s="172">
        <v>2063</v>
      </c>
    </row>
    <row r="502" spans="5:6" s="181" customFormat="1" ht="14.25">
      <c r="E502" s="172" t="s">
        <v>811</v>
      </c>
      <c r="F502" s="172">
        <v>300</v>
      </c>
    </row>
    <row r="503" spans="5:6" s="181" customFormat="1" ht="14.25">
      <c r="E503" s="172" t="s">
        <v>812</v>
      </c>
      <c r="F503" s="172">
        <v>300</v>
      </c>
    </row>
    <row r="504" spans="5:6" s="181" customFormat="1" ht="14.25">
      <c r="E504" s="172" t="s">
        <v>813</v>
      </c>
      <c r="F504" s="172">
        <v>431</v>
      </c>
    </row>
    <row r="505" spans="5:6" s="181" customFormat="1" ht="14.25">
      <c r="E505" s="172" t="s">
        <v>814</v>
      </c>
      <c r="F505" s="172">
        <v>9431</v>
      </c>
    </row>
    <row r="506" spans="5:6" s="181" customFormat="1" ht="14.25">
      <c r="E506" s="172" t="s">
        <v>815</v>
      </c>
      <c r="F506" s="172">
        <v>1317</v>
      </c>
    </row>
    <row r="507" spans="5:6" s="181" customFormat="1" ht="14.25">
      <c r="E507" s="172" t="s">
        <v>816</v>
      </c>
      <c r="F507" s="172">
        <v>303</v>
      </c>
    </row>
    <row r="508" spans="5:6" s="181" customFormat="1" ht="14.25">
      <c r="E508" s="172" t="s">
        <v>817</v>
      </c>
      <c r="F508" s="172">
        <v>302</v>
      </c>
    </row>
    <row r="509" spans="5:6" s="181" customFormat="1" ht="14.25">
      <c r="E509" s="172" t="s">
        <v>818</v>
      </c>
      <c r="F509" s="172">
        <v>1241</v>
      </c>
    </row>
    <row r="510" spans="5:6" s="181" customFormat="1" ht="14.25">
      <c r="E510" s="172" t="s">
        <v>819</v>
      </c>
      <c r="F510" s="172">
        <v>9349</v>
      </c>
    </row>
    <row r="511" spans="5:6" s="181" customFormat="1" ht="14.25">
      <c r="E511" s="172" t="s">
        <v>820</v>
      </c>
      <c r="F511" s="172">
        <v>702</v>
      </c>
    </row>
    <row r="512" spans="5:6" s="181" customFormat="1" ht="14.25">
      <c r="E512" s="172" t="s">
        <v>821</v>
      </c>
      <c r="F512" s="172">
        <v>675</v>
      </c>
    </row>
    <row r="513" spans="5:6" s="181" customFormat="1" ht="14.25">
      <c r="E513" s="172" t="s">
        <v>822</v>
      </c>
      <c r="F513" s="172">
        <v>356</v>
      </c>
    </row>
    <row r="514" spans="5:6" s="181" customFormat="1" ht="14.25">
      <c r="E514" s="172" t="s">
        <v>823</v>
      </c>
      <c r="F514" s="172">
        <v>191</v>
      </c>
    </row>
    <row r="515" spans="5:6" s="181" customFormat="1" ht="14.25">
      <c r="E515" s="172" t="s">
        <v>824</v>
      </c>
      <c r="F515" s="172">
        <v>1169</v>
      </c>
    </row>
    <row r="516" spans="5:6" s="181" customFormat="1" ht="14.25">
      <c r="E516" s="172" t="s">
        <v>825</v>
      </c>
      <c r="F516" s="172">
        <v>9700</v>
      </c>
    </row>
    <row r="517" spans="5:6" s="181" customFormat="1" ht="14.25">
      <c r="E517" s="172" t="s">
        <v>826</v>
      </c>
      <c r="F517" s="172">
        <v>726</v>
      </c>
    </row>
    <row r="518" spans="5:6" s="181" customFormat="1" ht="14.25">
      <c r="E518" s="172" t="s">
        <v>827</v>
      </c>
      <c r="F518" s="172">
        <v>1322</v>
      </c>
    </row>
    <row r="519" spans="5:6" s="181" customFormat="1" ht="14.25">
      <c r="E519" s="172" t="s">
        <v>828</v>
      </c>
      <c r="F519" s="172">
        <v>1169</v>
      </c>
    </row>
    <row r="520" spans="5:6" s="181" customFormat="1" ht="14.25">
      <c r="E520" s="172" t="s">
        <v>829</v>
      </c>
      <c r="F520" s="172">
        <v>956</v>
      </c>
    </row>
    <row r="521" spans="5:6" s="181" customFormat="1" ht="14.25">
      <c r="E521" s="172" t="s">
        <v>830</v>
      </c>
      <c r="F521" s="172">
        <v>1186</v>
      </c>
    </row>
    <row r="522" spans="5:6" s="181" customFormat="1" ht="14.25">
      <c r="E522" s="172" t="s">
        <v>831</v>
      </c>
      <c r="F522" s="172">
        <v>250</v>
      </c>
    </row>
    <row r="523" spans="5:6" s="181" customFormat="1" ht="14.25">
      <c r="E523" s="172" t="s">
        <v>832</v>
      </c>
      <c r="F523" s="172">
        <v>307</v>
      </c>
    </row>
    <row r="524" spans="5:6" s="181" customFormat="1" ht="14.25">
      <c r="E524" s="172" t="s">
        <v>833</v>
      </c>
      <c r="F524" s="172">
        <v>956</v>
      </c>
    </row>
    <row r="525" spans="5:6" s="181" customFormat="1" ht="14.25">
      <c r="E525" s="172" t="s">
        <v>834</v>
      </c>
      <c r="F525" s="172">
        <v>434</v>
      </c>
    </row>
    <row r="526" spans="5:6" s="181" customFormat="1" ht="14.25">
      <c r="E526" s="172" t="s">
        <v>835</v>
      </c>
      <c r="F526" s="172">
        <v>684</v>
      </c>
    </row>
    <row r="527" spans="5:6" s="181" customFormat="1" ht="14.25">
      <c r="E527" s="172" t="s">
        <v>836</v>
      </c>
      <c r="F527" s="172">
        <v>1208</v>
      </c>
    </row>
    <row r="528" spans="5:6" s="181" customFormat="1" ht="14.25">
      <c r="E528" s="172" t="s">
        <v>837</v>
      </c>
      <c r="F528" s="172">
        <v>377</v>
      </c>
    </row>
    <row r="529" spans="5:6" s="181" customFormat="1" ht="14.25">
      <c r="E529" s="172" t="s">
        <v>838</v>
      </c>
      <c r="F529" s="172">
        <v>677</v>
      </c>
    </row>
    <row r="530" spans="5:6" s="181" customFormat="1" ht="14.25">
      <c r="E530" s="172" t="s">
        <v>839</v>
      </c>
      <c r="F530" s="172">
        <v>423</v>
      </c>
    </row>
    <row r="531" spans="5:6" s="181" customFormat="1" ht="14.25">
      <c r="E531" s="172" t="s">
        <v>840</v>
      </c>
      <c r="F531" s="172">
        <v>3769</v>
      </c>
    </row>
    <row r="532" spans="5:6" s="181" customFormat="1" ht="14.25">
      <c r="E532" s="172" t="s">
        <v>841</v>
      </c>
      <c r="F532" s="172">
        <v>9769</v>
      </c>
    </row>
    <row r="533" spans="5:6" s="181" customFormat="1" ht="14.25">
      <c r="E533" s="172" t="s">
        <v>842</v>
      </c>
      <c r="F533" s="172">
        <v>3603</v>
      </c>
    </row>
    <row r="534" spans="5:6" s="181" customFormat="1" ht="14.25">
      <c r="E534" s="172" t="s">
        <v>843</v>
      </c>
      <c r="F534" s="172">
        <v>9603</v>
      </c>
    </row>
    <row r="535" spans="5:6" s="181" customFormat="1" ht="14.25">
      <c r="E535" s="172" t="s">
        <v>844</v>
      </c>
      <c r="F535" s="172">
        <v>1462</v>
      </c>
    </row>
    <row r="536" spans="5:6" s="181" customFormat="1" ht="14.25">
      <c r="E536" s="172" t="s">
        <v>845</v>
      </c>
      <c r="F536" s="172">
        <v>1261</v>
      </c>
    </row>
    <row r="537" spans="5:6" s="181" customFormat="1" ht="14.25">
      <c r="E537" s="172" t="s">
        <v>846</v>
      </c>
      <c r="F537" s="172">
        <v>464</v>
      </c>
    </row>
    <row r="538" spans="5:6" s="181" customFormat="1" ht="14.25">
      <c r="E538" s="172" t="s">
        <v>847</v>
      </c>
      <c r="F538" s="172">
        <v>1249</v>
      </c>
    </row>
    <row r="539" spans="5:6" s="181" customFormat="1" ht="14.25">
      <c r="E539" s="172" t="s">
        <v>848</v>
      </c>
      <c r="F539" s="172">
        <v>1992</v>
      </c>
    </row>
    <row r="540" spans="5:6" s="181" customFormat="1" ht="14.25">
      <c r="E540" s="172" t="s">
        <v>849</v>
      </c>
      <c r="F540" s="172">
        <v>1801</v>
      </c>
    </row>
    <row r="541" spans="5:6" s="181" customFormat="1" ht="14.25">
      <c r="E541" s="172" t="s">
        <v>850</v>
      </c>
      <c r="F541" s="172">
        <v>6400</v>
      </c>
    </row>
    <row r="542" spans="5:6" s="181" customFormat="1" ht="14.25">
      <c r="E542" s="172" t="s">
        <v>851</v>
      </c>
      <c r="F542" s="172">
        <v>1203</v>
      </c>
    </row>
    <row r="543" spans="5:6" s="181" customFormat="1" ht="14.25">
      <c r="E543" s="172" t="s">
        <v>852</v>
      </c>
      <c r="F543" s="172">
        <v>3639</v>
      </c>
    </row>
    <row r="544" spans="5:6" s="181" customFormat="1" ht="14.25">
      <c r="E544" s="172" t="s">
        <v>853</v>
      </c>
      <c r="F544" s="172">
        <v>1133</v>
      </c>
    </row>
    <row r="545" spans="5:6" s="181" customFormat="1" ht="14.25">
      <c r="E545" s="172" t="s">
        <v>854</v>
      </c>
      <c r="F545" s="172">
        <v>2742</v>
      </c>
    </row>
    <row r="546" spans="5:6" s="181" customFormat="1" ht="14.25">
      <c r="E546" s="172" t="s">
        <v>855</v>
      </c>
      <c r="F546" s="172">
        <v>2742</v>
      </c>
    </row>
    <row r="547" spans="5:6" s="181" customFormat="1" ht="14.25">
      <c r="E547" s="172" t="s">
        <v>856</v>
      </c>
      <c r="F547" s="172">
        <v>815</v>
      </c>
    </row>
    <row r="548" spans="5:6" s="181" customFormat="1" ht="14.25">
      <c r="E548" s="172" t="s">
        <v>857</v>
      </c>
      <c r="F548" s="172">
        <v>44</v>
      </c>
    </row>
    <row r="549" spans="5:6" s="181" customFormat="1" ht="14.25">
      <c r="E549" s="172" t="s">
        <v>858</v>
      </c>
      <c r="F549" s="172">
        <v>584</v>
      </c>
    </row>
    <row r="550" spans="5:6" s="181" customFormat="1" ht="14.25">
      <c r="E550" s="172" t="s">
        <v>859</v>
      </c>
      <c r="F550" s="172">
        <v>788</v>
      </c>
    </row>
    <row r="551" spans="5:6" s="181" customFormat="1" ht="14.25">
      <c r="E551" s="172" t="s">
        <v>860</v>
      </c>
      <c r="F551" s="172">
        <v>9300</v>
      </c>
    </row>
    <row r="552" spans="5:6" s="181" customFormat="1" ht="14.25">
      <c r="E552" s="172" t="s">
        <v>861</v>
      </c>
      <c r="F552" s="172">
        <v>799</v>
      </c>
    </row>
    <row r="553" spans="5:6" s="181" customFormat="1" ht="14.25">
      <c r="E553" s="172" t="s">
        <v>862</v>
      </c>
      <c r="F553" s="172">
        <v>1290</v>
      </c>
    </row>
    <row r="554" spans="5:6" s="181" customFormat="1" ht="14.25">
      <c r="E554" s="172" t="s">
        <v>863</v>
      </c>
      <c r="F554" s="172">
        <v>1065</v>
      </c>
    </row>
    <row r="555" spans="5:6" s="181" customFormat="1" ht="14.25">
      <c r="E555" s="172" t="s">
        <v>864</v>
      </c>
      <c r="F555" s="172">
        <v>816</v>
      </c>
    </row>
    <row r="556" spans="5:6" s="181" customFormat="1" ht="14.25">
      <c r="E556" s="172" t="s">
        <v>865</v>
      </c>
      <c r="F556" s="172">
        <v>2064</v>
      </c>
    </row>
    <row r="557" spans="5:6" s="181" customFormat="1" ht="14.25">
      <c r="E557" s="172" t="s">
        <v>866</v>
      </c>
      <c r="F557" s="172">
        <v>975</v>
      </c>
    </row>
    <row r="558" spans="5:6" s="181" customFormat="1" ht="14.25">
      <c r="E558" s="172" t="s">
        <v>867</v>
      </c>
      <c r="F558" s="172">
        <v>9975</v>
      </c>
    </row>
    <row r="559" spans="5:6" s="181" customFormat="1" ht="14.25">
      <c r="E559" s="172" t="s">
        <v>868</v>
      </c>
      <c r="F559" s="172">
        <v>818</v>
      </c>
    </row>
    <row r="560" spans="5:6" s="181" customFormat="1" ht="14.25">
      <c r="E560" s="172" t="s">
        <v>869</v>
      </c>
      <c r="F560" s="172">
        <v>235</v>
      </c>
    </row>
    <row r="561" spans="5:6" s="181" customFormat="1" ht="14.25">
      <c r="E561" s="172" t="s">
        <v>870</v>
      </c>
      <c r="F561" s="172">
        <v>1110</v>
      </c>
    </row>
    <row r="562" spans="5:6" s="181" customFormat="1" ht="14.25">
      <c r="E562" s="172" t="s">
        <v>871</v>
      </c>
      <c r="F562" s="172">
        <v>9982</v>
      </c>
    </row>
    <row r="563" spans="5:6" s="181" customFormat="1" ht="14.25">
      <c r="E563" s="172" t="s">
        <v>872</v>
      </c>
      <c r="F563" s="172">
        <v>977</v>
      </c>
    </row>
    <row r="564" spans="5:6" s="181" customFormat="1" ht="14.25">
      <c r="E564" s="172" t="s">
        <v>873</v>
      </c>
      <c r="F564" s="172">
        <v>717</v>
      </c>
    </row>
    <row r="565" spans="5:6" s="181" customFormat="1" ht="14.25">
      <c r="E565" s="172" t="s">
        <v>874</v>
      </c>
      <c r="F565" s="172">
        <v>3764</v>
      </c>
    </row>
    <row r="566" spans="5:6" s="181" customFormat="1" ht="14.25">
      <c r="E566" s="172" t="s">
        <v>875</v>
      </c>
      <c r="F566" s="172">
        <v>948</v>
      </c>
    </row>
    <row r="567" spans="5:6" s="181" customFormat="1" ht="14.25">
      <c r="E567" s="172" t="s">
        <v>876</v>
      </c>
      <c r="F567" s="172">
        <v>205</v>
      </c>
    </row>
    <row r="568" spans="5:6" s="181" customFormat="1" ht="14.25">
      <c r="E568" s="172" t="s">
        <v>877</v>
      </c>
      <c r="F568" s="172">
        <v>4026</v>
      </c>
    </row>
    <row r="569" spans="5:6" s="181" customFormat="1" ht="14.25">
      <c r="E569" s="172" t="s">
        <v>878</v>
      </c>
      <c r="F569" s="172">
        <v>618</v>
      </c>
    </row>
    <row r="570" spans="5:6" s="181" customFormat="1" ht="14.25">
      <c r="E570" s="172" t="s">
        <v>879</v>
      </c>
      <c r="F570" s="172">
        <v>4026</v>
      </c>
    </row>
    <row r="571" spans="5:6" s="181" customFormat="1" ht="14.25">
      <c r="E571" s="172" t="s">
        <v>880</v>
      </c>
      <c r="F571" s="172">
        <v>6500</v>
      </c>
    </row>
    <row r="572" spans="5:6" s="181" customFormat="1" ht="14.25">
      <c r="E572" s="172" t="s">
        <v>881</v>
      </c>
      <c r="F572" s="172">
        <v>986</v>
      </c>
    </row>
    <row r="573" spans="5:6" s="181" customFormat="1" ht="14.25">
      <c r="E573" s="172" t="s">
        <v>882</v>
      </c>
      <c r="F573" s="172">
        <v>986</v>
      </c>
    </row>
    <row r="574" spans="5:6" s="181" customFormat="1" ht="14.25">
      <c r="E574" s="172" t="s">
        <v>883</v>
      </c>
      <c r="F574" s="172">
        <v>948</v>
      </c>
    </row>
    <row r="575" spans="5:6" s="181" customFormat="1" ht="14.25">
      <c r="E575" s="172" t="s">
        <v>884</v>
      </c>
      <c r="F575" s="172">
        <v>160</v>
      </c>
    </row>
    <row r="576" spans="5:6" s="181" customFormat="1" ht="14.25">
      <c r="E576" s="172" t="s">
        <v>885</v>
      </c>
      <c r="F576" s="172">
        <v>6600</v>
      </c>
    </row>
    <row r="577" spans="5:6" s="181" customFormat="1" ht="14.25">
      <c r="E577" s="172" t="s">
        <v>886</v>
      </c>
      <c r="F577" s="172">
        <v>1239</v>
      </c>
    </row>
    <row r="578" spans="5:6" s="181" customFormat="1" ht="14.25">
      <c r="E578" s="172" t="s">
        <v>887</v>
      </c>
      <c r="F578" s="172">
        <v>253</v>
      </c>
    </row>
    <row r="579" spans="5:6" s="181" customFormat="1" ht="14.25">
      <c r="E579" s="172" t="s">
        <v>888</v>
      </c>
      <c r="F579" s="172">
        <v>662</v>
      </c>
    </row>
    <row r="580" spans="5:6" s="181" customFormat="1" ht="14.25">
      <c r="E580" s="172" t="s">
        <v>889</v>
      </c>
      <c r="F580" s="172">
        <v>1332</v>
      </c>
    </row>
    <row r="581" spans="5:6" s="181" customFormat="1" ht="14.25">
      <c r="E581" s="172" t="s">
        <v>890</v>
      </c>
      <c r="F581" s="172">
        <v>1332</v>
      </c>
    </row>
    <row r="582" spans="5:6" s="181" customFormat="1" ht="14.25">
      <c r="E582" s="172" t="s">
        <v>891</v>
      </c>
      <c r="F582" s="172">
        <v>115</v>
      </c>
    </row>
    <row r="583" spans="5:6" s="181" customFormat="1" ht="14.25">
      <c r="E583" s="172" t="s">
        <v>892</v>
      </c>
      <c r="F583" s="172">
        <v>9995</v>
      </c>
    </row>
    <row r="584" spans="5:6" s="181" customFormat="1" ht="14.25">
      <c r="E584" s="172" t="s">
        <v>893</v>
      </c>
      <c r="F584" s="172">
        <v>374</v>
      </c>
    </row>
    <row r="585" spans="5:6" s="181" customFormat="1" ht="14.25">
      <c r="E585" s="172" t="s">
        <v>894</v>
      </c>
      <c r="F585" s="172">
        <v>1303</v>
      </c>
    </row>
    <row r="586" spans="5:6" s="181" customFormat="1" ht="14.25">
      <c r="E586" s="172" t="s">
        <v>895</v>
      </c>
      <c r="F586" s="172">
        <v>1305</v>
      </c>
    </row>
    <row r="587" spans="5:6" s="181" customFormat="1" ht="14.25">
      <c r="E587" s="172" t="s">
        <v>896</v>
      </c>
      <c r="F587" s="172">
        <v>496</v>
      </c>
    </row>
    <row r="588" spans="5:6" s="181" customFormat="1" ht="14.25">
      <c r="E588" s="172" t="s">
        <v>897</v>
      </c>
      <c r="F588" s="172">
        <v>355</v>
      </c>
    </row>
    <row r="589" spans="5:6" s="181" customFormat="1" ht="14.25">
      <c r="E589" s="172" t="s">
        <v>898</v>
      </c>
      <c r="F589" s="172">
        <v>1087</v>
      </c>
    </row>
    <row r="590" spans="5:6" s="181" customFormat="1" ht="14.25">
      <c r="E590" s="172" t="s">
        <v>899</v>
      </c>
      <c r="F590" s="172">
        <v>1047</v>
      </c>
    </row>
    <row r="591" spans="5:6" s="181" customFormat="1" ht="14.25">
      <c r="E591" s="172" t="s">
        <v>900</v>
      </c>
      <c r="F591" s="172">
        <v>219</v>
      </c>
    </row>
    <row r="592" spans="5:6" s="181" customFormat="1" ht="14.25">
      <c r="E592" s="172" t="s">
        <v>901</v>
      </c>
      <c r="F592" s="172">
        <v>3643</v>
      </c>
    </row>
    <row r="593" spans="5:6" s="181" customFormat="1" ht="14.25">
      <c r="E593" s="172" t="s">
        <v>902</v>
      </c>
      <c r="F593" s="172">
        <v>4000</v>
      </c>
    </row>
    <row r="594" spans="5:6" s="181" customFormat="1" ht="14.25">
      <c r="E594" s="172" t="s">
        <v>903</v>
      </c>
      <c r="F594" s="172">
        <v>3999</v>
      </c>
    </row>
    <row r="595" spans="5:6" s="181" customFormat="1" ht="14.25">
      <c r="E595" s="172" t="s">
        <v>904</v>
      </c>
      <c r="F595" s="172">
        <v>1272</v>
      </c>
    </row>
    <row r="596" spans="5:6" s="181" customFormat="1" ht="14.25">
      <c r="E596" s="172" t="s">
        <v>905</v>
      </c>
      <c r="F596" s="172">
        <v>3573</v>
      </c>
    </row>
    <row r="597" spans="5:6" s="181" customFormat="1" ht="14.25">
      <c r="E597" s="172" t="s">
        <v>906</v>
      </c>
      <c r="F597" s="172">
        <v>3573</v>
      </c>
    </row>
    <row r="598" spans="5:6" s="181" customFormat="1" ht="14.25">
      <c r="E598" s="172" t="s">
        <v>907</v>
      </c>
      <c r="F598" s="172">
        <v>820</v>
      </c>
    </row>
    <row r="599" spans="5:6" s="181" customFormat="1" ht="14.25">
      <c r="E599" s="172" t="s">
        <v>908</v>
      </c>
      <c r="F599" s="172">
        <v>993</v>
      </c>
    </row>
    <row r="600" spans="5:6" s="181" customFormat="1" ht="14.25">
      <c r="E600" s="172" t="s">
        <v>909</v>
      </c>
      <c r="F600" s="172">
        <v>801</v>
      </c>
    </row>
    <row r="601" spans="5:6" s="181" customFormat="1" ht="14.25">
      <c r="E601" s="172" t="s">
        <v>910</v>
      </c>
      <c r="F601" s="172">
        <v>343</v>
      </c>
    </row>
    <row r="602" spans="5:6" s="181" customFormat="1" ht="14.25">
      <c r="E602" s="172" t="s">
        <v>911</v>
      </c>
      <c r="F602" s="172">
        <v>3646</v>
      </c>
    </row>
    <row r="603" spans="5:6" s="181" customFormat="1" ht="14.25">
      <c r="E603" s="172" t="s">
        <v>912</v>
      </c>
      <c r="F603" s="172">
        <v>9912</v>
      </c>
    </row>
    <row r="604" spans="5:6" s="181" customFormat="1" ht="14.25">
      <c r="E604" s="172" t="s">
        <v>913</v>
      </c>
      <c r="F604" s="172">
        <v>3609</v>
      </c>
    </row>
    <row r="605" spans="5:6" s="181" customFormat="1" ht="14.25">
      <c r="E605" s="172" t="s">
        <v>914</v>
      </c>
      <c r="F605" s="172">
        <v>1815</v>
      </c>
    </row>
    <row r="606" spans="5:6" s="181" customFormat="1" ht="14.25">
      <c r="E606" s="172" t="s">
        <v>915</v>
      </c>
      <c r="F606" s="172">
        <v>280</v>
      </c>
    </row>
    <row r="607" spans="5:6" s="181" customFormat="1" ht="14.25">
      <c r="E607" s="172" t="s">
        <v>916</v>
      </c>
      <c r="F607" s="172">
        <v>1257</v>
      </c>
    </row>
    <row r="608" spans="5:6" s="181" customFormat="1" ht="14.25">
      <c r="E608" s="172" t="s">
        <v>917</v>
      </c>
      <c r="F608" s="172">
        <v>4005</v>
      </c>
    </row>
    <row r="609" spans="5:6" s="181" customFormat="1" ht="14.25">
      <c r="E609" s="172" t="s">
        <v>918</v>
      </c>
      <c r="F609" s="172">
        <v>363</v>
      </c>
    </row>
    <row r="610" spans="5:6" s="181" customFormat="1" ht="14.25">
      <c r="E610" s="172" t="s">
        <v>919</v>
      </c>
      <c r="F610" s="172">
        <v>90</v>
      </c>
    </row>
    <row r="611" spans="5:6" s="181" customFormat="1" ht="14.25">
      <c r="E611" s="172" t="s">
        <v>920</v>
      </c>
      <c r="F611" s="172">
        <v>1879</v>
      </c>
    </row>
    <row r="612" spans="5:6" s="181" customFormat="1" ht="14.25">
      <c r="E612" s="172" t="s">
        <v>921</v>
      </c>
      <c r="F612" s="172">
        <v>700</v>
      </c>
    </row>
    <row r="613" spans="5:6" s="181" customFormat="1" ht="14.25">
      <c r="E613" s="172" t="s">
        <v>922</v>
      </c>
      <c r="F613" s="172">
        <v>13</v>
      </c>
    </row>
    <row r="614" spans="5:6" s="181" customFormat="1" ht="14.25">
      <c r="E614" s="172" t="s">
        <v>923</v>
      </c>
      <c r="F614" s="172">
        <v>2034</v>
      </c>
    </row>
    <row r="615" spans="5:6" s="181" customFormat="1" ht="14.25">
      <c r="E615" s="172" t="s">
        <v>924</v>
      </c>
      <c r="F615" s="172">
        <v>2036</v>
      </c>
    </row>
    <row r="616" spans="5:6" s="181" customFormat="1" ht="14.25">
      <c r="E616" s="172" t="s">
        <v>925</v>
      </c>
      <c r="F616" s="172">
        <v>406</v>
      </c>
    </row>
    <row r="617" spans="5:6" s="181" customFormat="1" ht="14.25">
      <c r="E617" s="172" t="s">
        <v>926</v>
      </c>
      <c r="F617" s="172">
        <v>1404</v>
      </c>
    </row>
    <row r="618" spans="5:6" s="181" customFormat="1" ht="14.25">
      <c r="E618" s="172" t="s">
        <v>927</v>
      </c>
      <c r="F618" s="172">
        <v>397</v>
      </c>
    </row>
    <row r="619" spans="5:6" s="181" customFormat="1" ht="14.25">
      <c r="E619" s="172" t="s">
        <v>928</v>
      </c>
      <c r="F619" s="172">
        <v>422</v>
      </c>
    </row>
    <row r="620" spans="5:6" s="181" customFormat="1" ht="14.25">
      <c r="E620" s="172" t="s">
        <v>929</v>
      </c>
      <c r="F620" s="172">
        <v>1024</v>
      </c>
    </row>
    <row r="621" spans="5:6" s="181" customFormat="1" ht="14.25">
      <c r="E621" s="172" t="s">
        <v>930</v>
      </c>
      <c r="F621" s="172">
        <v>162</v>
      </c>
    </row>
    <row r="622" spans="5:6" s="181" customFormat="1" ht="14.25">
      <c r="E622" s="172" t="s">
        <v>931</v>
      </c>
      <c r="F622" s="172">
        <v>3717</v>
      </c>
    </row>
    <row r="623" spans="5:6" s="181" customFormat="1" ht="14.25">
      <c r="E623" s="172" t="s">
        <v>932</v>
      </c>
      <c r="F623" s="172">
        <v>496</v>
      </c>
    </row>
    <row r="624" spans="5:6" s="181" customFormat="1" ht="14.25">
      <c r="E624" s="172" t="s">
        <v>933</v>
      </c>
      <c r="F624" s="172">
        <v>1209</v>
      </c>
    </row>
    <row r="625" spans="5:6" s="181" customFormat="1" ht="14.25">
      <c r="E625" s="172" t="s">
        <v>934</v>
      </c>
      <c r="F625" s="172">
        <v>3770</v>
      </c>
    </row>
    <row r="626" spans="5:6" s="181" customFormat="1" ht="14.25">
      <c r="E626" s="172" t="s">
        <v>935</v>
      </c>
      <c r="F626" s="172">
        <v>6700</v>
      </c>
    </row>
    <row r="627" spans="5:6" s="181" customFormat="1" ht="14.25">
      <c r="E627" s="172" t="s">
        <v>936</v>
      </c>
      <c r="F627" s="172">
        <v>962</v>
      </c>
    </row>
    <row r="628" spans="5:6" s="181" customFormat="1" ht="14.25">
      <c r="E628" s="172" t="s">
        <v>937</v>
      </c>
      <c r="F628" s="172">
        <v>962</v>
      </c>
    </row>
    <row r="629" spans="5:6" s="181" customFormat="1" ht="14.25">
      <c r="E629" s="172" t="s">
        <v>938</v>
      </c>
      <c r="F629" s="172">
        <v>498</v>
      </c>
    </row>
    <row r="630" spans="5:6" s="181" customFormat="1" ht="14.25">
      <c r="E630" s="172" t="s">
        <v>939</v>
      </c>
      <c r="F630" s="172">
        <v>497</v>
      </c>
    </row>
    <row r="631" spans="5:6" s="181" customFormat="1" ht="14.25">
      <c r="E631" s="172" t="s">
        <v>940</v>
      </c>
      <c r="F631" s="172">
        <v>2730</v>
      </c>
    </row>
    <row r="632" spans="5:6" s="181" customFormat="1" ht="14.25">
      <c r="E632" s="172" t="s">
        <v>941</v>
      </c>
      <c r="F632" s="172">
        <v>497</v>
      </c>
    </row>
    <row r="633" spans="5:6" s="181" customFormat="1" ht="14.25">
      <c r="E633" s="172" t="s">
        <v>942</v>
      </c>
      <c r="F633" s="172">
        <v>2720</v>
      </c>
    </row>
    <row r="634" spans="5:6" s="181" customFormat="1" ht="14.25">
      <c r="E634" s="172" t="s">
        <v>943</v>
      </c>
      <c r="F634" s="172">
        <v>663</v>
      </c>
    </row>
    <row r="635" spans="5:6" s="181" customFormat="1" ht="14.25">
      <c r="E635" s="172" t="s">
        <v>944</v>
      </c>
      <c r="F635" s="172">
        <v>2100</v>
      </c>
    </row>
    <row r="636" spans="5:6" s="181" customFormat="1" ht="14.25">
      <c r="E636" s="172" t="s">
        <v>945</v>
      </c>
      <c r="F636" s="172">
        <v>268</v>
      </c>
    </row>
    <row r="637" spans="5:6" s="181" customFormat="1" ht="14.25">
      <c r="E637" s="172" t="s">
        <v>946</v>
      </c>
      <c r="F637" s="172">
        <v>462</v>
      </c>
    </row>
    <row r="638" spans="5:6" s="181" customFormat="1" ht="14.25">
      <c r="E638" s="172" t="s">
        <v>947</v>
      </c>
      <c r="F638" s="172">
        <v>1181</v>
      </c>
    </row>
    <row r="639" spans="5:6" s="181" customFormat="1" ht="14.25">
      <c r="E639" s="172" t="s">
        <v>948</v>
      </c>
      <c r="F639" s="172">
        <v>1177</v>
      </c>
    </row>
    <row r="640" spans="5:6" s="181" customFormat="1" ht="14.25">
      <c r="E640" s="172" t="s">
        <v>949</v>
      </c>
      <c r="F640" s="172">
        <v>3788</v>
      </c>
    </row>
    <row r="641" spans="5:6" s="181" customFormat="1" ht="14.25">
      <c r="E641" s="172" t="s">
        <v>950</v>
      </c>
      <c r="F641" s="172">
        <v>8900</v>
      </c>
    </row>
    <row r="642" spans="5:6" s="181" customFormat="1" ht="14.25">
      <c r="E642" s="172" t="s">
        <v>951</v>
      </c>
      <c r="F642" s="172">
        <v>547</v>
      </c>
    </row>
    <row r="643" spans="5:6" s="181" customFormat="1" ht="14.25">
      <c r="E643" s="172" t="s">
        <v>952</v>
      </c>
      <c r="F643" s="172">
        <v>8901</v>
      </c>
    </row>
    <row r="644" spans="5:6" s="181" customFormat="1" ht="14.25">
      <c r="E644" s="172" t="s">
        <v>953</v>
      </c>
      <c r="F644" s="172">
        <v>8900</v>
      </c>
    </row>
    <row r="645" spans="5:6" s="181" customFormat="1" ht="14.25">
      <c r="E645" s="172" t="s">
        <v>954</v>
      </c>
      <c r="F645" s="172">
        <v>3743</v>
      </c>
    </row>
    <row r="646" spans="5:6" s="181" customFormat="1" ht="14.25">
      <c r="E646" s="172" t="s">
        <v>955</v>
      </c>
      <c r="F646" s="172">
        <v>1214</v>
      </c>
    </row>
    <row r="647" spans="5:6" s="181" customFormat="1" ht="14.25">
      <c r="E647" s="172" t="s">
        <v>956</v>
      </c>
      <c r="F647" s="172">
        <v>498</v>
      </c>
    </row>
    <row r="648" spans="5:6" s="181" customFormat="1" ht="14.25">
      <c r="E648" s="172" t="s">
        <v>957</v>
      </c>
      <c r="F648" s="172">
        <v>1295</v>
      </c>
    </row>
    <row r="649" spans="5:6" s="181" customFormat="1" ht="14.25">
      <c r="E649" s="172" t="s">
        <v>958</v>
      </c>
      <c r="F649" s="172">
        <v>1232</v>
      </c>
    </row>
    <row r="650" spans="5:6" s="181" customFormat="1" ht="14.25">
      <c r="E650" s="172" t="s">
        <v>959</v>
      </c>
      <c r="F650" s="172">
        <v>46</v>
      </c>
    </row>
    <row r="651" spans="5:6" s="181" customFormat="1" ht="14.25">
      <c r="E651" s="172" t="s">
        <v>960</v>
      </c>
      <c r="F651" s="172">
        <v>2660</v>
      </c>
    </row>
    <row r="652" spans="5:6" s="181" customFormat="1" ht="14.25">
      <c r="E652" s="172" t="s">
        <v>961</v>
      </c>
      <c r="F652" s="172">
        <v>96</v>
      </c>
    </row>
    <row r="653" spans="5:6" s="181" customFormat="1" ht="14.25">
      <c r="E653" s="172" t="s">
        <v>962</v>
      </c>
      <c r="F653" s="172">
        <v>798</v>
      </c>
    </row>
    <row r="654" spans="5:6" s="181" customFormat="1" ht="14.25">
      <c r="E654" s="172" t="s">
        <v>963</v>
      </c>
      <c r="F654" s="172">
        <v>577</v>
      </c>
    </row>
    <row r="655" spans="5:6" s="181" customFormat="1" ht="14.25">
      <c r="E655" s="172" t="s">
        <v>964</v>
      </c>
      <c r="F655" s="172">
        <v>1134</v>
      </c>
    </row>
    <row r="656" spans="5:6" s="181" customFormat="1" ht="14.25">
      <c r="E656" s="172" t="s">
        <v>965</v>
      </c>
      <c r="F656" s="172">
        <v>758</v>
      </c>
    </row>
    <row r="657" spans="5:6" s="181" customFormat="1" ht="14.25">
      <c r="E657" s="172" t="s">
        <v>966</v>
      </c>
      <c r="F657" s="172">
        <v>358</v>
      </c>
    </row>
    <row r="658" spans="5:6" s="181" customFormat="1" ht="14.25">
      <c r="E658" s="172" t="s">
        <v>967</v>
      </c>
      <c r="F658" s="172">
        <v>775</v>
      </c>
    </row>
    <row r="659" spans="5:6" s="181" customFormat="1" ht="14.25">
      <c r="E659" s="172" t="s">
        <v>968</v>
      </c>
      <c r="F659" s="172">
        <v>64</v>
      </c>
    </row>
    <row r="660" spans="5:6" s="181" customFormat="1" ht="14.25">
      <c r="E660" s="172" t="s">
        <v>969</v>
      </c>
      <c r="F660" s="172">
        <v>1144</v>
      </c>
    </row>
    <row r="661" spans="5:6" s="181" customFormat="1" ht="14.25">
      <c r="E661" s="172" t="s">
        <v>970</v>
      </c>
      <c r="F661" s="172">
        <v>233</v>
      </c>
    </row>
    <row r="662" spans="5:6" s="181" customFormat="1" ht="14.25">
      <c r="E662" s="172" t="s">
        <v>971</v>
      </c>
      <c r="F662" s="172">
        <v>9400</v>
      </c>
    </row>
    <row r="663" spans="5:6" s="181" customFormat="1" ht="14.25">
      <c r="E663" s="172" t="s">
        <v>972</v>
      </c>
      <c r="F663" s="172">
        <v>1158</v>
      </c>
    </row>
    <row r="664" spans="5:6" s="181" customFormat="1" ht="14.25">
      <c r="E664" s="172" t="s">
        <v>973</v>
      </c>
      <c r="F664" s="172">
        <v>1923</v>
      </c>
    </row>
    <row r="665" spans="5:6" s="181" customFormat="1" ht="14.25">
      <c r="E665" s="172" t="s">
        <v>974</v>
      </c>
      <c r="F665" s="172">
        <v>2009</v>
      </c>
    </row>
    <row r="666" spans="5:6" s="181" customFormat="1" ht="14.25">
      <c r="E666" s="172" t="s">
        <v>975</v>
      </c>
      <c r="F666" s="172">
        <v>1226</v>
      </c>
    </row>
    <row r="667" spans="5:6" s="181" customFormat="1" ht="14.25">
      <c r="E667" s="172" t="s">
        <v>976</v>
      </c>
      <c r="F667" s="172">
        <v>1112</v>
      </c>
    </row>
    <row r="668" spans="5:6" s="181" customFormat="1" ht="14.25">
      <c r="E668" s="172" t="s">
        <v>977</v>
      </c>
      <c r="F668" s="172">
        <v>4007</v>
      </c>
    </row>
    <row r="669" spans="5:6" s="181" customFormat="1" ht="14.25">
      <c r="E669" s="172" t="s">
        <v>978</v>
      </c>
      <c r="F669" s="172">
        <v>803</v>
      </c>
    </row>
    <row r="670" spans="5:6" s="181" customFormat="1" ht="14.25">
      <c r="E670" s="172" t="s">
        <v>979</v>
      </c>
      <c r="F670" s="172">
        <v>452</v>
      </c>
    </row>
    <row r="671" spans="5:6" s="181" customFormat="1" ht="14.25">
      <c r="E671" s="172" t="s">
        <v>980</v>
      </c>
      <c r="F671" s="172">
        <v>1833</v>
      </c>
    </row>
    <row r="672" spans="5:6" s="181" customFormat="1" ht="14.25">
      <c r="E672" s="172" t="s">
        <v>981</v>
      </c>
      <c r="F672" s="172">
        <v>452</v>
      </c>
    </row>
    <row r="673" spans="5:6" s="181" customFormat="1" ht="14.25">
      <c r="E673" s="172" t="s">
        <v>982</v>
      </c>
      <c r="F673" s="172">
        <v>1836</v>
      </c>
    </row>
    <row r="674" spans="5:6" s="181" customFormat="1" ht="14.25">
      <c r="E674" s="172" t="s">
        <v>983</v>
      </c>
      <c r="F674" s="172">
        <v>5</v>
      </c>
    </row>
    <row r="675" spans="5:6" s="181" customFormat="1" ht="14.25">
      <c r="E675" s="172" t="s">
        <v>984</v>
      </c>
      <c r="F675" s="172">
        <v>409</v>
      </c>
    </row>
    <row r="676" spans="5:6" s="181" customFormat="1" ht="14.25">
      <c r="E676" s="172" t="s">
        <v>985</v>
      </c>
      <c r="F676" s="172">
        <v>866</v>
      </c>
    </row>
    <row r="677" spans="5:6" s="181" customFormat="1" ht="14.25">
      <c r="E677" s="172" t="s">
        <v>986</v>
      </c>
      <c r="F677" s="172">
        <v>3607</v>
      </c>
    </row>
    <row r="678" spans="5:6" s="181" customFormat="1" ht="14.25">
      <c r="E678" s="172" t="s">
        <v>987</v>
      </c>
      <c r="F678" s="172">
        <v>811</v>
      </c>
    </row>
    <row r="679" spans="5:6" s="181" customFormat="1" ht="14.25">
      <c r="E679" s="172" t="s">
        <v>988</v>
      </c>
      <c r="F679" s="172">
        <v>9012</v>
      </c>
    </row>
    <row r="680" spans="5:6" s="181" customFormat="1" ht="14.25">
      <c r="E680" s="172" t="s">
        <v>989</v>
      </c>
      <c r="F680" s="172">
        <v>753</v>
      </c>
    </row>
    <row r="681" spans="5:6" s="181" customFormat="1" ht="14.25">
      <c r="E681" s="172" t="s">
        <v>990</v>
      </c>
      <c r="F681" s="172">
        <v>2011</v>
      </c>
    </row>
    <row r="682" spans="5:6" s="181" customFormat="1" ht="14.25">
      <c r="E682" s="172" t="s">
        <v>991</v>
      </c>
      <c r="F682" s="172">
        <v>29</v>
      </c>
    </row>
    <row r="683" spans="5:6" s="181" customFormat="1" ht="14.25">
      <c r="E683" s="172" t="s">
        <v>992</v>
      </c>
      <c r="F683" s="172">
        <v>440</v>
      </c>
    </row>
    <row r="684" spans="5:6" s="181" customFormat="1" ht="14.25">
      <c r="E684" s="172" t="s">
        <v>993</v>
      </c>
      <c r="F684" s="172">
        <v>575</v>
      </c>
    </row>
    <row r="685" spans="5:6" s="181" customFormat="1" ht="14.25">
      <c r="E685" s="172" t="s">
        <v>994</v>
      </c>
      <c r="F685" s="172">
        <v>1138</v>
      </c>
    </row>
    <row r="686" spans="5:6" s="181" customFormat="1" ht="14.25">
      <c r="E686" s="172" t="s">
        <v>995</v>
      </c>
      <c r="F686" s="172">
        <v>1117</v>
      </c>
    </row>
    <row r="687" spans="5:6" s="181" customFormat="1" ht="14.25">
      <c r="E687" s="172" t="s">
        <v>996</v>
      </c>
      <c r="F687" s="172">
        <v>1897</v>
      </c>
    </row>
    <row r="688" spans="5:6" s="181" customFormat="1" ht="14.25">
      <c r="E688" s="172" t="s">
        <v>997</v>
      </c>
      <c r="F688" s="172">
        <v>1044</v>
      </c>
    </row>
    <row r="689" spans="5:6" s="181" customFormat="1" ht="14.25">
      <c r="E689" s="172" t="s">
        <v>998</v>
      </c>
      <c r="F689" s="172">
        <v>795</v>
      </c>
    </row>
    <row r="690" spans="5:6" s="181" customFormat="1" ht="14.25">
      <c r="E690" s="172" t="s">
        <v>999</v>
      </c>
      <c r="F690" s="172">
        <v>499</v>
      </c>
    </row>
    <row r="691" spans="5:6" s="181" customFormat="1" ht="14.25">
      <c r="E691" s="172" t="s">
        <v>1000</v>
      </c>
      <c r="F691" s="172">
        <v>3566</v>
      </c>
    </row>
    <row r="692" spans="5:6" s="181" customFormat="1" ht="14.25">
      <c r="E692" s="172" t="s">
        <v>1001</v>
      </c>
      <c r="F692" s="172">
        <v>134</v>
      </c>
    </row>
    <row r="693" spans="5:6" s="181" customFormat="1" ht="14.25">
      <c r="E693" s="172" t="s">
        <v>1002</v>
      </c>
      <c r="F693" s="172">
        <v>453</v>
      </c>
    </row>
    <row r="694" spans="5:6" s="181" customFormat="1" ht="14.25">
      <c r="E694" s="172" t="s">
        <v>1003</v>
      </c>
      <c r="F694" s="172">
        <v>3749</v>
      </c>
    </row>
    <row r="695" spans="5:6" s="181" customFormat="1" ht="14.25">
      <c r="E695" s="172" t="s">
        <v>1004</v>
      </c>
      <c r="F695" s="172">
        <v>759</v>
      </c>
    </row>
    <row r="696" spans="5:6" s="181" customFormat="1" ht="14.25">
      <c r="E696" s="172" t="s">
        <v>1005</v>
      </c>
      <c r="F696" s="172">
        <v>417</v>
      </c>
    </row>
    <row r="697" spans="5:6" s="181" customFormat="1" ht="14.25">
      <c r="E697" s="172" t="s">
        <v>1006</v>
      </c>
      <c r="F697" s="172">
        <v>1999</v>
      </c>
    </row>
    <row r="698" spans="5:6" s="181" customFormat="1" ht="14.25">
      <c r="E698" s="172" t="s">
        <v>1007</v>
      </c>
      <c r="F698" s="172">
        <v>3647</v>
      </c>
    </row>
    <row r="699" spans="5:6" s="181" customFormat="1" ht="14.25">
      <c r="E699" s="172" t="s">
        <v>1008</v>
      </c>
      <c r="F699" s="172">
        <v>9240</v>
      </c>
    </row>
    <row r="700" spans="5:6" s="181" customFormat="1" ht="14.25">
      <c r="E700" s="172" t="s">
        <v>1009</v>
      </c>
      <c r="F700" s="172">
        <v>241</v>
      </c>
    </row>
    <row r="701" spans="5:6" s="181" customFormat="1" ht="14.25">
      <c r="E701" s="172" t="s">
        <v>1010</v>
      </c>
      <c r="F701" s="172">
        <v>240</v>
      </c>
    </row>
    <row r="702" spans="5:6" s="181" customFormat="1" ht="14.25">
      <c r="E702" s="172" t="s">
        <v>1011</v>
      </c>
      <c r="F702" s="172">
        <v>623</v>
      </c>
    </row>
    <row r="703" spans="5:6" s="181" customFormat="1" ht="14.25">
      <c r="E703" s="172" t="s">
        <v>1012</v>
      </c>
      <c r="F703" s="172">
        <v>2026</v>
      </c>
    </row>
    <row r="704" spans="5:6" s="181" customFormat="1" ht="14.25">
      <c r="E704" s="172" t="s">
        <v>1013</v>
      </c>
      <c r="F704" s="172">
        <v>831</v>
      </c>
    </row>
    <row r="705" spans="5:6" s="181" customFormat="1" ht="14.25">
      <c r="E705" s="172" t="s">
        <v>1014</v>
      </c>
      <c r="F705" s="172">
        <v>9831</v>
      </c>
    </row>
    <row r="706" spans="5:6" s="181" customFormat="1" ht="14.25">
      <c r="E706" s="172" t="s">
        <v>1015</v>
      </c>
      <c r="F706" s="172">
        <v>3000</v>
      </c>
    </row>
    <row r="707" spans="5:6" s="181" customFormat="1" ht="14.25">
      <c r="E707" s="172" t="s">
        <v>1016</v>
      </c>
      <c r="F707" s="172">
        <v>3001</v>
      </c>
    </row>
    <row r="708" spans="5:6" s="181" customFormat="1" ht="14.25">
      <c r="E708" s="172" t="s">
        <v>1017</v>
      </c>
      <c r="F708" s="172">
        <v>3002</v>
      </c>
    </row>
    <row r="709" spans="5:6" s="181" customFormat="1" ht="14.25">
      <c r="E709" s="172" t="s">
        <v>1018</v>
      </c>
      <c r="F709" s="172">
        <v>3501</v>
      </c>
    </row>
    <row r="710" spans="5:6" s="181" customFormat="1" ht="14.25">
      <c r="E710" s="172" t="s">
        <v>1019</v>
      </c>
      <c r="F710" s="172">
        <v>3502</v>
      </c>
    </row>
    <row r="711" spans="5:6" s="181" customFormat="1" ht="14.25">
      <c r="E711" s="172" t="s">
        <v>1020</v>
      </c>
      <c r="F711" s="172">
        <v>3003</v>
      </c>
    </row>
    <row r="712" spans="5:6" s="181" customFormat="1" ht="14.25">
      <c r="E712" s="172" t="s">
        <v>1021</v>
      </c>
      <c r="F712" s="172">
        <v>718</v>
      </c>
    </row>
    <row r="713" spans="5:6" s="181" customFormat="1" ht="14.25">
      <c r="E713" s="172" t="s">
        <v>1022</v>
      </c>
      <c r="F713" s="172">
        <v>502</v>
      </c>
    </row>
    <row r="714" spans="5:6" s="181" customFormat="1" ht="14.25">
      <c r="E714" s="172" t="s">
        <v>1023</v>
      </c>
      <c r="F714" s="172">
        <v>9502</v>
      </c>
    </row>
    <row r="715" spans="5:6" s="181" customFormat="1" ht="14.25">
      <c r="E715" s="172" t="s">
        <v>1024</v>
      </c>
      <c r="F715" s="172">
        <v>183</v>
      </c>
    </row>
    <row r="716" spans="5:6" s="181" customFormat="1" ht="14.25">
      <c r="E716" s="172" t="s">
        <v>1025</v>
      </c>
      <c r="F716" s="172">
        <v>9994</v>
      </c>
    </row>
    <row r="717" spans="5:6" s="181" customFormat="1" ht="14.25">
      <c r="E717" s="172" t="s">
        <v>1026</v>
      </c>
      <c r="F717" s="172">
        <v>9992</v>
      </c>
    </row>
    <row r="718" spans="5:6" s="181" customFormat="1" ht="14.25">
      <c r="E718" s="172" t="s">
        <v>1027</v>
      </c>
      <c r="F718" s="172">
        <v>9993</v>
      </c>
    </row>
    <row r="719" spans="5:6" s="181" customFormat="1" ht="14.25">
      <c r="E719" s="172" t="s">
        <v>1028</v>
      </c>
      <c r="F719" s="172">
        <v>9999</v>
      </c>
    </row>
    <row r="720" spans="5:6" s="181" customFormat="1" ht="14.25">
      <c r="E720" s="172" t="s">
        <v>1029</v>
      </c>
      <c r="F720" s="172">
        <v>916</v>
      </c>
    </row>
    <row r="721" spans="5:6" s="181" customFormat="1" ht="14.25">
      <c r="E721" s="172" t="s">
        <v>1030</v>
      </c>
      <c r="F721" s="172">
        <v>805</v>
      </c>
    </row>
    <row r="722" spans="5:6" s="181" customFormat="1" ht="14.25">
      <c r="E722" s="172" t="s">
        <v>1031</v>
      </c>
      <c r="F722" s="172">
        <v>828</v>
      </c>
    </row>
    <row r="723" spans="5:6" s="181" customFormat="1" ht="14.25">
      <c r="E723" s="172" t="s">
        <v>1032</v>
      </c>
      <c r="F723" s="172">
        <v>1227</v>
      </c>
    </row>
    <row r="724" spans="5:6" s="181" customFormat="1" ht="14.25">
      <c r="E724" s="172" t="s">
        <v>1033</v>
      </c>
      <c r="F724" s="172">
        <v>504</v>
      </c>
    </row>
    <row r="725" spans="5:6" s="181" customFormat="1" ht="14.25">
      <c r="E725" s="172" t="s">
        <v>1034</v>
      </c>
      <c r="F725" s="172">
        <v>505</v>
      </c>
    </row>
    <row r="726" spans="5:6" s="181" customFormat="1" ht="14.25">
      <c r="E726" s="172" t="s">
        <v>1035</v>
      </c>
      <c r="F726" s="172">
        <v>576</v>
      </c>
    </row>
    <row r="727" spans="5:6" s="181" customFormat="1" ht="14.25">
      <c r="E727" s="172" t="s">
        <v>1036</v>
      </c>
      <c r="F727" s="172">
        <v>371</v>
      </c>
    </row>
    <row r="728" spans="5:6" s="181" customFormat="1" ht="14.25">
      <c r="E728" s="172" t="s">
        <v>1037</v>
      </c>
      <c r="F728" s="172">
        <v>371</v>
      </c>
    </row>
    <row r="729" spans="5:6" s="181" customFormat="1" ht="14.25">
      <c r="E729" s="172" t="s">
        <v>1038</v>
      </c>
      <c r="F729" s="172">
        <v>1338</v>
      </c>
    </row>
    <row r="730" spans="5:6" s="181" customFormat="1" ht="14.25">
      <c r="E730" s="172" t="s">
        <v>1039</v>
      </c>
      <c r="F730" s="172">
        <v>3564</v>
      </c>
    </row>
    <row r="731" spans="5:6" s="181" customFormat="1" ht="14.25">
      <c r="E731" s="172" t="s">
        <v>1040</v>
      </c>
      <c r="F731" s="172">
        <v>1224</v>
      </c>
    </row>
    <row r="732" spans="5:6" s="181" customFormat="1" ht="14.25">
      <c r="E732" s="172" t="s">
        <v>1041</v>
      </c>
      <c r="F732" s="172">
        <v>3779</v>
      </c>
    </row>
    <row r="733" spans="5:6" s="181" customFormat="1" ht="14.25">
      <c r="E733" s="172" t="s">
        <v>1042</v>
      </c>
      <c r="F733" s="172">
        <v>824</v>
      </c>
    </row>
    <row r="734" spans="5:6" s="181" customFormat="1" ht="14.25">
      <c r="E734" s="172" t="s">
        <v>1043</v>
      </c>
      <c r="F734" s="172">
        <v>1252</v>
      </c>
    </row>
    <row r="735" spans="5:6" s="181" customFormat="1" ht="14.25">
      <c r="E735" s="172" t="s">
        <v>1044</v>
      </c>
      <c r="F735" s="172">
        <v>1210</v>
      </c>
    </row>
    <row r="736" spans="5:6" s="181" customFormat="1" ht="14.25">
      <c r="E736" s="172" t="s">
        <v>1045</v>
      </c>
      <c r="F736" s="172">
        <v>1367</v>
      </c>
    </row>
    <row r="737" spans="5:6" s="181" customFormat="1" ht="14.25">
      <c r="E737" s="172" t="s">
        <v>1046</v>
      </c>
      <c r="F737" s="172">
        <v>1153</v>
      </c>
    </row>
    <row r="738" spans="5:6" s="181" customFormat="1" ht="14.25">
      <c r="E738" s="172" t="s">
        <v>1047</v>
      </c>
      <c r="F738" s="172">
        <v>1183</v>
      </c>
    </row>
    <row r="739" spans="5:6" s="181" customFormat="1" ht="14.25">
      <c r="E739" s="172" t="s">
        <v>1048</v>
      </c>
      <c r="F739" s="172">
        <v>1229</v>
      </c>
    </row>
    <row r="740" spans="5:6" s="181" customFormat="1" ht="14.25">
      <c r="E740" s="172" t="s">
        <v>1049</v>
      </c>
      <c r="F740" s="172">
        <v>1331</v>
      </c>
    </row>
    <row r="741" spans="5:6" s="181" customFormat="1" ht="14.25">
      <c r="E741" s="172" t="s">
        <v>1050</v>
      </c>
      <c r="F741" s="172">
        <v>1291</v>
      </c>
    </row>
    <row r="742" spans="5:6" s="181" customFormat="1" ht="14.25">
      <c r="E742" s="172" t="s">
        <v>1051</v>
      </c>
      <c r="F742" s="172">
        <v>1201</v>
      </c>
    </row>
    <row r="743" spans="5:6" s="181" customFormat="1" ht="14.25">
      <c r="E743" s="172" t="s">
        <v>1052</v>
      </c>
      <c r="F743" s="172">
        <v>2006</v>
      </c>
    </row>
    <row r="744" spans="5:6" s="181" customFormat="1" ht="14.25">
      <c r="E744" s="172" t="s">
        <v>1053</v>
      </c>
      <c r="F744" s="172">
        <v>4028</v>
      </c>
    </row>
    <row r="745" spans="5:6" s="181" customFormat="1" ht="14.25">
      <c r="E745" s="172" t="s">
        <v>1054</v>
      </c>
      <c r="F745" s="172">
        <v>63</v>
      </c>
    </row>
    <row r="746" spans="5:6" s="181" customFormat="1" ht="14.25">
      <c r="E746" s="172" t="s">
        <v>1055</v>
      </c>
      <c r="F746" s="172">
        <v>57</v>
      </c>
    </row>
    <row r="747" spans="5:6" s="181" customFormat="1" ht="14.25">
      <c r="E747" s="172" t="s">
        <v>1056</v>
      </c>
      <c r="F747" s="172">
        <v>840</v>
      </c>
    </row>
    <row r="748" spans="5:6" s="181" customFormat="1" ht="14.25">
      <c r="E748" s="172" t="s">
        <v>1057</v>
      </c>
      <c r="F748" s="172">
        <v>1059</v>
      </c>
    </row>
    <row r="749" spans="5:6" s="181" customFormat="1" ht="14.25">
      <c r="E749" s="172" t="s">
        <v>1058</v>
      </c>
      <c r="F749" s="172">
        <v>859</v>
      </c>
    </row>
    <row r="750" spans="5:6" s="181" customFormat="1" ht="14.25">
      <c r="E750" s="172" t="s">
        <v>1059</v>
      </c>
      <c r="F750" s="172">
        <v>1296</v>
      </c>
    </row>
    <row r="751" spans="5:6" s="181" customFormat="1" ht="14.25">
      <c r="E751" s="172" t="s">
        <v>1060</v>
      </c>
      <c r="F751" s="172">
        <v>978</v>
      </c>
    </row>
    <row r="752" spans="5:6" s="181" customFormat="1" ht="14.25">
      <c r="E752" s="172" t="s">
        <v>1061</v>
      </c>
      <c r="F752" s="172">
        <v>857</v>
      </c>
    </row>
    <row r="753" spans="5:6" s="181" customFormat="1" ht="14.25">
      <c r="E753" s="172" t="s">
        <v>1062</v>
      </c>
      <c r="F753" s="172">
        <v>3638</v>
      </c>
    </row>
    <row r="754" spans="5:6" s="181" customFormat="1" ht="14.25">
      <c r="E754" s="172" t="s">
        <v>1063</v>
      </c>
      <c r="F754" s="172">
        <v>364</v>
      </c>
    </row>
    <row r="755" spans="5:6" s="181" customFormat="1" ht="14.25">
      <c r="E755" s="172" t="s">
        <v>1064</v>
      </c>
      <c r="F755" s="172">
        <v>690</v>
      </c>
    </row>
    <row r="756" spans="5:6" s="181" customFormat="1" ht="14.25">
      <c r="E756" s="172" t="s">
        <v>1065</v>
      </c>
      <c r="F756" s="172">
        <v>220</v>
      </c>
    </row>
    <row r="757" spans="5:6" s="181" customFormat="1" ht="14.25">
      <c r="E757" s="172" t="s">
        <v>1066</v>
      </c>
      <c r="F757" s="172">
        <v>177</v>
      </c>
    </row>
    <row r="758" spans="5:6" s="181" customFormat="1" ht="14.25">
      <c r="E758" s="172" t="s">
        <v>1067</v>
      </c>
      <c r="F758" s="172">
        <v>357</v>
      </c>
    </row>
    <row r="759" spans="5:6" s="181" customFormat="1" ht="14.25">
      <c r="E759" s="172" t="s">
        <v>1068</v>
      </c>
      <c r="F759" s="172">
        <v>2010</v>
      </c>
    </row>
    <row r="760" spans="5:6" s="181" customFormat="1" ht="14.25">
      <c r="E760" s="172" t="s">
        <v>1069</v>
      </c>
      <c r="F760" s="172">
        <v>633</v>
      </c>
    </row>
    <row r="761" spans="5:6" s="181" customFormat="1" ht="14.25">
      <c r="E761" s="172" t="s">
        <v>1070</v>
      </c>
      <c r="F761" s="172">
        <v>132</v>
      </c>
    </row>
    <row r="762" spans="5:6" s="181" customFormat="1" ht="14.25">
      <c r="E762" s="172" t="s">
        <v>1071</v>
      </c>
      <c r="F762" s="172">
        <v>106</v>
      </c>
    </row>
    <row r="763" spans="5:6" s="181" customFormat="1" ht="14.25">
      <c r="E763" s="172" t="s">
        <v>1072</v>
      </c>
      <c r="F763" s="172">
        <v>427</v>
      </c>
    </row>
    <row r="764" spans="5:6" s="181" customFormat="1" ht="14.25">
      <c r="E764" s="172" t="s">
        <v>1073</v>
      </c>
      <c r="F764" s="172">
        <v>310</v>
      </c>
    </row>
    <row r="765" spans="5:6" s="181" customFormat="1" ht="14.25">
      <c r="E765" s="172" t="s">
        <v>1074</v>
      </c>
      <c r="F765" s="172">
        <v>76</v>
      </c>
    </row>
    <row r="766" spans="5:6" s="181" customFormat="1" ht="14.25">
      <c r="E766" s="172" t="s">
        <v>1075</v>
      </c>
      <c r="F766" s="172">
        <v>707</v>
      </c>
    </row>
    <row r="767" spans="5:6" s="181" customFormat="1" ht="14.25">
      <c r="E767" s="172" t="s">
        <v>1076</v>
      </c>
      <c r="F767" s="172">
        <v>3796</v>
      </c>
    </row>
    <row r="768" spans="5:6" s="181" customFormat="1" ht="14.25">
      <c r="E768" s="172" t="s">
        <v>1077</v>
      </c>
      <c r="F768" s="172">
        <v>192</v>
      </c>
    </row>
    <row r="769" spans="5:6" s="181" customFormat="1" ht="14.25">
      <c r="E769" s="172" t="s">
        <v>1078</v>
      </c>
      <c r="F769" s="172">
        <v>254</v>
      </c>
    </row>
    <row r="770" spans="5:6" s="181" customFormat="1" ht="14.25">
      <c r="E770" s="172" t="s">
        <v>1079</v>
      </c>
      <c r="F770" s="172">
        <v>582</v>
      </c>
    </row>
    <row r="771" spans="5:6" s="181" customFormat="1" ht="14.25">
      <c r="E771" s="172" t="s">
        <v>1080</v>
      </c>
      <c r="F771" s="172">
        <v>890</v>
      </c>
    </row>
    <row r="772" spans="5:6" s="181" customFormat="1" ht="14.25">
      <c r="E772" s="172" t="s">
        <v>1081</v>
      </c>
      <c r="F772" s="172">
        <v>443</v>
      </c>
    </row>
    <row r="773" spans="5:6" s="181" customFormat="1" ht="14.25">
      <c r="E773" s="172" t="s">
        <v>1082</v>
      </c>
      <c r="F773" s="172">
        <v>187</v>
      </c>
    </row>
    <row r="774" spans="5:6" s="181" customFormat="1" ht="14.25">
      <c r="E774" s="172" t="s">
        <v>1083</v>
      </c>
      <c r="F774" s="172">
        <v>217</v>
      </c>
    </row>
    <row r="775" spans="5:6" s="181" customFormat="1" ht="14.25">
      <c r="E775" s="172" t="s">
        <v>1084</v>
      </c>
      <c r="F775" s="172">
        <v>888</v>
      </c>
    </row>
    <row r="776" spans="5:6" s="181" customFormat="1" ht="14.25">
      <c r="E776" s="172" t="s">
        <v>1085</v>
      </c>
      <c r="F776" s="172">
        <v>190</v>
      </c>
    </row>
    <row r="777" spans="5:6" s="181" customFormat="1" ht="14.25">
      <c r="E777" s="172" t="s">
        <v>1086</v>
      </c>
      <c r="F777" s="172">
        <v>320</v>
      </c>
    </row>
    <row r="778" spans="5:6" s="181" customFormat="1" ht="14.25">
      <c r="E778" s="172" t="s">
        <v>1087</v>
      </c>
      <c r="F778" s="172">
        <v>1263</v>
      </c>
    </row>
    <row r="779" spans="5:6" s="181" customFormat="1" ht="14.25">
      <c r="E779" s="172" t="s">
        <v>1088</v>
      </c>
      <c r="F779" s="172">
        <v>1325</v>
      </c>
    </row>
    <row r="780" spans="5:6" s="181" customFormat="1" ht="14.25">
      <c r="E780" s="172" t="s">
        <v>1089</v>
      </c>
      <c r="F780" s="172">
        <v>786</v>
      </c>
    </row>
    <row r="781" spans="5:6" s="181" customFormat="1" ht="14.25">
      <c r="E781" s="172" t="s">
        <v>1090</v>
      </c>
      <c r="F781" s="172">
        <v>696</v>
      </c>
    </row>
    <row r="782" spans="5:6" s="181" customFormat="1" ht="14.25">
      <c r="E782" s="172" t="s">
        <v>1091</v>
      </c>
      <c r="F782" s="172">
        <v>609</v>
      </c>
    </row>
    <row r="783" spans="5:6" s="181" customFormat="1" ht="14.25">
      <c r="E783" s="172" t="s">
        <v>1092</v>
      </c>
      <c r="F783" s="172">
        <v>609</v>
      </c>
    </row>
    <row r="784" spans="5:6" s="181" customFormat="1" ht="14.25">
      <c r="E784" s="172" t="s">
        <v>1093</v>
      </c>
      <c r="F784" s="172">
        <v>255</v>
      </c>
    </row>
    <row r="785" spans="5:6" s="181" customFormat="1" ht="14.25">
      <c r="E785" s="172" t="s">
        <v>1094</v>
      </c>
      <c r="F785" s="172">
        <v>255</v>
      </c>
    </row>
    <row r="786" spans="5:6" s="181" customFormat="1" ht="14.25">
      <c r="E786" s="172" t="s">
        <v>1095</v>
      </c>
      <c r="F786" s="172">
        <v>193</v>
      </c>
    </row>
    <row r="787" spans="5:6" s="181" customFormat="1" ht="14.25">
      <c r="E787" s="172" t="s">
        <v>1096</v>
      </c>
      <c r="F787" s="172">
        <v>1297</v>
      </c>
    </row>
    <row r="788" spans="5:6" s="181" customFormat="1" ht="14.25">
      <c r="E788" s="172" t="s">
        <v>1097</v>
      </c>
      <c r="F788" s="172">
        <v>112</v>
      </c>
    </row>
    <row r="789" spans="5:6" s="181" customFormat="1" ht="14.25">
      <c r="E789" s="172" t="s">
        <v>1098</v>
      </c>
      <c r="F789" s="172">
        <v>889</v>
      </c>
    </row>
    <row r="790" spans="5:6" s="181" customFormat="1" ht="14.25">
      <c r="E790" s="172" t="s">
        <v>1099</v>
      </c>
      <c r="F790" s="172">
        <v>4004</v>
      </c>
    </row>
    <row r="791" spans="5:6" s="181" customFormat="1" ht="14.25">
      <c r="E791" s="172" t="s">
        <v>1100</v>
      </c>
      <c r="F791" s="172">
        <v>673</v>
      </c>
    </row>
    <row r="792" spans="5:6" s="181" customFormat="1" ht="14.25">
      <c r="E792" s="172" t="s">
        <v>1101</v>
      </c>
      <c r="F792" s="172">
        <v>507</v>
      </c>
    </row>
    <row r="793" spans="5:6" s="181" customFormat="1" ht="14.25">
      <c r="E793" s="172" t="s">
        <v>1102</v>
      </c>
      <c r="F793" s="172">
        <v>140</v>
      </c>
    </row>
    <row r="794" spans="5:6" s="181" customFormat="1" ht="14.25">
      <c r="E794" s="172" t="s">
        <v>1103</v>
      </c>
      <c r="F794" s="172">
        <v>168</v>
      </c>
    </row>
    <row r="795" spans="5:6" s="181" customFormat="1" ht="14.25">
      <c r="E795" s="172" t="s">
        <v>1104</v>
      </c>
      <c r="F795" s="172">
        <v>85</v>
      </c>
    </row>
    <row r="796" spans="5:6" s="181" customFormat="1" ht="14.25">
      <c r="E796" s="172" t="s">
        <v>1105</v>
      </c>
      <c r="F796" s="172">
        <v>170</v>
      </c>
    </row>
    <row r="797" spans="5:6" s="181" customFormat="1" ht="14.25">
      <c r="E797" s="172" t="s">
        <v>1106</v>
      </c>
      <c r="F797" s="172">
        <v>508</v>
      </c>
    </row>
    <row r="798" spans="5:6" s="181" customFormat="1" ht="14.25">
      <c r="E798" s="172" t="s">
        <v>1107</v>
      </c>
      <c r="F798" s="172">
        <v>509</v>
      </c>
    </row>
    <row r="799" spans="5:6" s="181" customFormat="1" ht="14.25">
      <c r="E799" s="172" t="s">
        <v>1108</v>
      </c>
      <c r="F799" s="172">
        <v>9509</v>
      </c>
    </row>
    <row r="800" spans="5:6" s="181" customFormat="1" ht="14.25">
      <c r="E800" s="172" t="s">
        <v>1109</v>
      </c>
      <c r="F800" s="172">
        <v>387</v>
      </c>
    </row>
    <row r="801" spans="5:6" s="181" customFormat="1" ht="14.25">
      <c r="E801" s="172" t="s">
        <v>1110</v>
      </c>
      <c r="F801" s="172">
        <v>1095</v>
      </c>
    </row>
    <row r="802" spans="5:6" s="181" customFormat="1" ht="14.25">
      <c r="E802" s="172" t="s">
        <v>1111</v>
      </c>
      <c r="F802" s="172">
        <v>98</v>
      </c>
    </row>
    <row r="803" spans="5:6" s="181" customFormat="1" ht="14.25">
      <c r="E803" s="172" t="s">
        <v>1112</v>
      </c>
      <c r="F803" s="172">
        <v>510</v>
      </c>
    </row>
    <row r="804" spans="5:6" s="181" customFormat="1" ht="14.25">
      <c r="E804" s="172" t="s">
        <v>1113</v>
      </c>
      <c r="F804" s="172">
        <v>274</v>
      </c>
    </row>
    <row r="805" spans="5:6" s="181" customFormat="1" ht="14.25">
      <c r="E805" s="172" t="s">
        <v>1114</v>
      </c>
      <c r="F805" s="172">
        <v>297</v>
      </c>
    </row>
    <row r="806" spans="5:6" s="181" customFormat="1" ht="14.25">
      <c r="E806" s="172" t="s">
        <v>1115</v>
      </c>
      <c r="F806" s="172">
        <v>9297</v>
      </c>
    </row>
    <row r="807" spans="5:6" s="181" customFormat="1" ht="14.25">
      <c r="E807" s="172" t="s">
        <v>1116</v>
      </c>
      <c r="F807" s="172">
        <v>512</v>
      </c>
    </row>
    <row r="808" spans="5:6" s="181" customFormat="1" ht="14.25">
      <c r="E808" s="172" t="s">
        <v>1117</v>
      </c>
      <c r="F808" s="172">
        <v>764</v>
      </c>
    </row>
    <row r="809" spans="5:6" s="181" customFormat="1" ht="14.25">
      <c r="E809" s="172" t="s">
        <v>1118</v>
      </c>
      <c r="F809" s="172">
        <v>316</v>
      </c>
    </row>
    <row r="810" spans="5:6" s="181" customFormat="1" ht="14.25">
      <c r="E810" s="172" t="s">
        <v>1119</v>
      </c>
      <c r="F810" s="172">
        <v>345</v>
      </c>
    </row>
    <row r="811" spans="5:6" s="181" customFormat="1" ht="14.25">
      <c r="E811" s="172" t="s">
        <v>1120</v>
      </c>
      <c r="F811" s="172">
        <v>6900</v>
      </c>
    </row>
    <row r="812" spans="5:6" s="181" customFormat="1" ht="14.25">
      <c r="E812" s="172" t="s">
        <v>1121</v>
      </c>
      <c r="F812" s="172">
        <v>107</v>
      </c>
    </row>
    <row r="813" spans="5:6" s="181" customFormat="1" ht="14.25">
      <c r="E813" s="172" t="s">
        <v>1122</v>
      </c>
      <c r="F813" s="172">
        <v>249</v>
      </c>
    </row>
    <row r="814" spans="5:6" s="181" customFormat="1" ht="14.25">
      <c r="E814" s="172" t="s">
        <v>1123</v>
      </c>
      <c r="F814" s="172">
        <v>875</v>
      </c>
    </row>
    <row r="815" spans="5:6" s="181" customFormat="1" ht="14.25">
      <c r="E815" s="172" t="s">
        <v>1124</v>
      </c>
      <c r="F815" s="172">
        <v>845</v>
      </c>
    </row>
    <row r="816" spans="5:6" s="181" customFormat="1" ht="14.25">
      <c r="E816" s="172" t="s">
        <v>1125</v>
      </c>
      <c r="F816" s="172">
        <v>3488</v>
      </c>
    </row>
    <row r="817" spans="5:6" s="181" customFormat="1" ht="14.25">
      <c r="E817" s="172" t="s">
        <v>1126</v>
      </c>
      <c r="F817" s="172">
        <v>9488</v>
      </c>
    </row>
    <row r="818" spans="5:6" s="181" customFormat="1" ht="14.25">
      <c r="E818" s="172" t="s">
        <v>1127</v>
      </c>
      <c r="F818" s="172">
        <v>189</v>
      </c>
    </row>
    <row r="819" spans="5:6" s="181" customFormat="1" ht="14.25">
      <c r="E819" s="172" t="s">
        <v>1128</v>
      </c>
      <c r="F819" s="172">
        <v>634</v>
      </c>
    </row>
    <row r="820" spans="5:6" s="181" customFormat="1" ht="14.25">
      <c r="E820" s="172" t="s">
        <v>1129</v>
      </c>
      <c r="F820" s="172">
        <v>388</v>
      </c>
    </row>
    <row r="821" spans="5:6" s="181" customFormat="1" ht="14.25">
      <c r="E821" s="172" t="s">
        <v>1130</v>
      </c>
      <c r="F821" s="172">
        <v>654</v>
      </c>
    </row>
    <row r="822" spans="5:6" s="181" customFormat="1" ht="14.25">
      <c r="E822" s="172" t="s">
        <v>1131</v>
      </c>
      <c r="F822" s="172">
        <v>579</v>
      </c>
    </row>
    <row r="823" spans="5:6" s="181" customFormat="1" ht="14.25">
      <c r="E823" s="172" t="s">
        <v>1132</v>
      </c>
      <c r="F823" s="172">
        <v>579</v>
      </c>
    </row>
    <row r="824" spans="5:6" s="181" customFormat="1" ht="14.25">
      <c r="E824" s="172" t="s">
        <v>1133</v>
      </c>
      <c r="F824" s="172">
        <v>1130</v>
      </c>
    </row>
    <row r="825" spans="5:6" s="181" customFormat="1" ht="14.25">
      <c r="E825" s="172" t="s">
        <v>1134</v>
      </c>
      <c r="F825" s="172">
        <v>1130</v>
      </c>
    </row>
    <row r="826" spans="5:6" s="181" customFormat="1" ht="14.25">
      <c r="E826" s="172" t="s">
        <v>1135</v>
      </c>
      <c r="F826" s="172">
        <v>295</v>
      </c>
    </row>
    <row r="827" spans="5:6" s="181" customFormat="1" ht="14.25">
      <c r="E827" s="172" t="s">
        <v>1136</v>
      </c>
      <c r="F827" s="172">
        <v>1166</v>
      </c>
    </row>
    <row r="828" spans="5:6" s="181" customFormat="1" ht="14.25">
      <c r="E828" s="172" t="s">
        <v>1137</v>
      </c>
      <c r="F828" s="172">
        <v>605</v>
      </c>
    </row>
    <row r="829" spans="5:6" s="181" customFormat="1" ht="14.25">
      <c r="E829" s="172" t="s">
        <v>1138</v>
      </c>
      <c r="F829" s="172">
        <v>743</v>
      </c>
    </row>
    <row r="830" spans="5:6" s="181" customFormat="1" ht="14.25">
      <c r="E830" s="172" t="s">
        <v>1139</v>
      </c>
      <c r="F830" s="172">
        <v>267</v>
      </c>
    </row>
    <row r="831" spans="5:6" s="181" customFormat="1" ht="14.25">
      <c r="E831" s="172" t="s">
        <v>1140</v>
      </c>
      <c r="F831" s="172">
        <v>47</v>
      </c>
    </row>
    <row r="832" spans="5:6" s="181" customFormat="1" ht="14.25">
      <c r="E832" s="172" t="s">
        <v>1141</v>
      </c>
      <c r="F832" s="172">
        <v>3572</v>
      </c>
    </row>
    <row r="833" spans="5:6" s="181" customFormat="1" ht="14.25">
      <c r="E833" s="172" t="s">
        <v>1142</v>
      </c>
      <c r="F833" s="172">
        <v>38</v>
      </c>
    </row>
    <row r="834" spans="5:6" s="181" customFormat="1" ht="14.25">
      <c r="E834" s="172" t="s">
        <v>1143</v>
      </c>
      <c r="F834" s="172">
        <v>1285</v>
      </c>
    </row>
    <row r="835" spans="5:6" s="181" customFormat="1" ht="14.25">
      <c r="E835" s="172" t="s">
        <v>1144</v>
      </c>
      <c r="F835" s="172">
        <v>664</v>
      </c>
    </row>
    <row r="836" spans="5:6" s="181" customFormat="1" ht="14.25">
      <c r="E836" s="172" t="s">
        <v>1145</v>
      </c>
      <c r="F836" s="172">
        <v>1094</v>
      </c>
    </row>
    <row r="837" spans="5:6" s="181" customFormat="1" ht="14.25">
      <c r="E837" s="172" t="s">
        <v>1146</v>
      </c>
      <c r="F837" s="172">
        <v>580</v>
      </c>
    </row>
    <row r="838" spans="5:6" s="181" customFormat="1" ht="14.25">
      <c r="E838" s="172" t="s">
        <v>1147</v>
      </c>
      <c r="F838" s="172">
        <v>1085</v>
      </c>
    </row>
    <row r="839" spans="5:6" s="181" customFormat="1" ht="14.25">
      <c r="E839" s="172" t="s">
        <v>1148</v>
      </c>
      <c r="F839" s="172">
        <v>1264</v>
      </c>
    </row>
    <row r="840" spans="5:6" s="181" customFormat="1" ht="14.25">
      <c r="E840" s="172" t="s">
        <v>1149</v>
      </c>
      <c r="F840" s="172">
        <v>3766</v>
      </c>
    </row>
    <row r="841" spans="5:6" s="181" customFormat="1" ht="14.25">
      <c r="E841" s="172" t="s">
        <v>1150</v>
      </c>
      <c r="F841" s="172">
        <v>9766</v>
      </c>
    </row>
    <row r="842" spans="5:6" s="181" customFormat="1" ht="14.25">
      <c r="E842" s="172" t="s">
        <v>1151</v>
      </c>
      <c r="F842" s="172">
        <v>1139</v>
      </c>
    </row>
    <row r="843" spans="5:6" s="181" customFormat="1" ht="14.25">
      <c r="E843" s="172" t="s">
        <v>1152</v>
      </c>
      <c r="F843" s="172">
        <v>9139</v>
      </c>
    </row>
    <row r="844" spans="5:6" s="181" customFormat="1" ht="14.25">
      <c r="E844" s="172" t="s">
        <v>1153</v>
      </c>
      <c r="F844" s="172">
        <v>9139</v>
      </c>
    </row>
    <row r="845" spans="5:6" s="181" customFormat="1" ht="14.25">
      <c r="E845" s="172" t="s">
        <v>1154</v>
      </c>
      <c r="F845" s="172">
        <v>768</v>
      </c>
    </row>
    <row r="846" spans="5:6" s="181" customFormat="1" ht="14.25">
      <c r="E846" s="172" t="s">
        <v>1155</v>
      </c>
      <c r="F846" s="172">
        <v>1198</v>
      </c>
    </row>
    <row r="847" spans="5:6" s="181" customFormat="1" ht="14.25">
      <c r="E847" s="172" t="s">
        <v>1156</v>
      </c>
      <c r="F847" s="172">
        <v>3656</v>
      </c>
    </row>
    <row r="848" spans="5:6" s="181" customFormat="1" ht="14.25">
      <c r="E848" s="172" t="s">
        <v>1157</v>
      </c>
      <c r="F848" s="172">
        <v>1207</v>
      </c>
    </row>
    <row r="849" spans="5:6" s="181" customFormat="1" ht="14.25">
      <c r="E849" s="172" t="s">
        <v>1158</v>
      </c>
      <c r="F849" s="172">
        <v>1985</v>
      </c>
    </row>
    <row r="850" spans="5:6" s="181" customFormat="1" ht="14.25">
      <c r="E850" s="172" t="s">
        <v>1159</v>
      </c>
      <c r="F850" s="172">
        <v>585</v>
      </c>
    </row>
    <row r="851" spans="5:6" s="181" customFormat="1" ht="14.25">
      <c r="E851" s="172" t="s">
        <v>1160</v>
      </c>
      <c r="F851" s="172">
        <v>1230</v>
      </c>
    </row>
    <row r="852" spans="5:6" s="181" customFormat="1" ht="14.25">
      <c r="E852" s="172" t="s">
        <v>1161</v>
      </c>
      <c r="F852" s="172">
        <v>2023</v>
      </c>
    </row>
    <row r="853" spans="5:6" s="181" customFormat="1" ht="14.25">
      <c r="E853" s="172" t="s">
        <v>1162</v>
      </c>
      <c r="F853" s="172">
        <v>380</v>
      </c>
    </row>
    <row r="854" spans="5:6" s="181" customFormat="1" ht="14.25">
      <c r="E854" s="172" t="s">
        <v>1163</v>
      </c>
      <c r="F854" s="172">
        <v>715</v>
      </c>
    </row>
    <row r="855" spans="5:6" s="181" customFormat="1" ht="14.25">
      <c r="E855" s="172" t="s">
        <v>1164</v>
      </c>
      <c r="F855" s="172">
        <v>1271</v>
      </c>
    </row>
    <row r="856" spans="5:6" s="181" customFormat="1" ht="14.25">
      <c r="E856" s="172" t="s">
        <v>1165</v>
      </c>
      <c r="F856" s="172">
        <v>1932</v>
      </c>
    </row>
    <row r="857" spans="5:6" s="181" customFormat="1" ht="14.25">
      <c r="E857" s="172" t="s">
        <v>1166</v>
      </c>
      <c r="F857" s="172">
        <v>7000</v>
      </c>
    </row>
    <row r="858" spans="5:6" s="181" customFormat="1" ht="14.25">
      <c r="E858" s="172" t="s">
        <v>1167</v>
      </c>
      <c r="F858" s="172">
        <v>52</v>
      </c>
    </row>
    <row r="859" spans="5:6" s="181" customFormat="1" ht="14.25">
      <c r="E859" s="172" t="s">
        <v>1168</v>
      </c>
      <c r="F859" s="172">
        <v>595</v>
      </c>
    </row>
    <row r="860" spans="5:6" s="181" customFormat="1" ht="14.25">
      <c r="E860" s="172" t="s">
        <v>1169</v>
      </c>
      <c r="F860" s="172">
        <v>1171</v>
      </c>
    </row>
    <row r="861" spans="5:6" s="181" customFormat="1" ht="14.25">
      <c r="E861" s="172" t="s">
        <v>1170</v>
      </c>
      <c r="F861" s="172">
        <v>1255</v>
      </c>
    </row>
    <row r="862" spans="5:6" s="181" customFormat="1" ht="14.25">
      <c r="E862" s="172" t="s">
        <v>1171</v>
      </c>
      <c r="F862" s="172">
        <v>1804</v>
      </c>
    </row>
    <row r="863" spans="5:6" s="181" customFormat="1" ht="14.25">
      <c r="E863" s="172" t="s">
        <v>1172</v>
      </c>
      <c r="F863" s="172">
        <v>1114</v>
      </c>
    </row>
    <row r="864" spans="5:6" s="181" customFormat="1" ht="14.25">
      <c r="E864" s="172" t="s">
        <v>1173</v>
      </c>
      <c r="F864" s="172">
        <v>674</v>
      </c>
    </row>
    <row r="865" spans="5:6" s="181" customFormat="1" ht="14.25">
      <c r="E865" s="172" t="s">
        <v>1174</v>
      </c>
      <c r="F865" s="172">
        <v>24</v>
      </c>
    </row>
    <row r="866" spans="5:6" s="181" customFormat="1" ht="14.25">
      <c r="E866" s="172" t="s">
        <v>1175</v>
      </c>
      <c r="F866" s="172">
        <v>1310</v>
      </c>
    </row>
    <row r="867" spans="5:6" s="181" customFormat="1" ht="14.25">
      <c r="E867" s="172" t="s">
        <v>1176</v>
      </c>
      <c r="F867" s="172">
        <v>1173</v>
      </c>
    </row>
    <row r="868" spans="5:6" s="181" customFormat="1" ht="14.25">
      <c r="E868" s="172" t="s">
        <v>1177</v>
      </c>
      <c r="F868" s="172">
        <v>1060</v>
      </c>
    </row>
    <row r="869" spans="5:6" s="181" customFormat="1" ht="14.25">
      <c r="E869" s="172" t="s">
        <v>1178</v>
      </c>
      <c r="F869" s="172">
        <v>1843</v>
      </c>
    </row>
    <row r="870" spans="5:6" s="181" customFormat="1" ht="14.25">
      <c r="E870" s="172" t="s">
        <v>1179</v>
      </c>
      <c r="F870" s="172">
        <v>2055</v>
      </c>
    </row>
    <row r="871" spans="5:6" s="181" customFormat="1" ht="14.25">
      <c r="E871" s="172" t="s">
        <v>1180</v>
      </c>
      <c r="F871" s="172">
        <v>102</v>
      </c>
    </row>
    <row r="872" spans="5:6" s="181" customFormat="1" ht="14.25">
      <c r="E872" s="172" t="s">
        <v>1181</v>
      </c>
      <c r="F872" s="172">
        <v>771</v>
      </c>
    </row>
    <row r="873" spans="5:6" s="181" customFormat="1" ht="14.25">
      <c r="E873" s="172" t="s">
        <v>1182</v>
      </c>
      <c r="F873" s="172">
        <v>3569</v>
      </c>
    </row>
    <row r="874" spans="5:6" s="181" customFormat="1" ht="14.25">
      <c r="E874" s="172" t="s">
        <v>1183</v>
      </c>
      <c r="F874" s="172">
        <v>1808</v>
      </c>
    </row>
    <row r="875" spans="5:6" s="181" customFormat="1" ht="14.25">
      <c r="E875" s="172" t="s">
        <v>1184</v>
      </c>
      <c r="F875" s="172">
        <v>3709</v>
      </c>
    </row>
    <row r="876" spans="5:6" s="181" customFormat="1" ht="14.25">
      <c r="E876" s="172" t="s">
        <v>1185</v>
      </c>
      <c r="F876" s="172">
        <v>4204</v>
      </c>
    </row>
    <row r="877" spans="5:6" s="181" customFormat="1" ht="14.25">
      <c r="E877" s="172" t="s">
        <v>1186</v>
      </c>
      <c r="F877" s="172">
        <v>9586</v>
      </c>
    </row>
    <row r="878" spans="5:6" s="181" customFormat="1" ht="14.25">
      <c r="E878" s="172" t="s">
        <v>1187</v>
      </c>
      <c r="F878" s="172">
        <v>1141</v>
      </c>
    </row>
    <row r="879" spans="5:6" s="181" customFormat="1" ht="14.25">
      <c r="E879" s="172" t="s">
        <v>1188</v>
      </c>
      <c r="F879" s="172">
        <v>1318</v>
      </c>
    </row>
    <row r="880" spans="5:6" s="181" customFormat="1" ht="14.25">
      <c r="E880" s="172" t="s">
        <v>1189</v>
      </c>
      <c r="F880" s="172">
        <v>1803</v>
      </c>
    </row>
    <row r="881" spans="5:6" s="181" customFormat="1" ht="14.25">
      <c r="E881" s="172" t="s">
        <v>1190</v>
      </c>
      <c r="F881" s="172">
        <v>1080</v>
      </c>
    </row>
    <row r="882" spans="5:6" s="181" customFormat="1" ht="14.25">
      <c r="E882" s="172" t="s">
        <v>1191</v>
      </c>
      <c r="F882" s="172">
        <v>829</v>
      </c>
    </row>
    <row r="883" spans="5:6" s="181" customFormat="1" ht="14.25">
      <c r="E883" s="172" t="s">
        <v>1192</v>
      </c>
      <c r="F883" s="172">
        <v>573</v>
      </c>
    </row>
    <row r="884" spans="5:6" s="181" customFormat="1" ht="14.25">
      <c r="E884" s="172" t="s">
        <v>1193</v>
      </c>
      <c r="F884" s="172">
        <v>1015</v>
      </c>
    </row>
    <row r="885" spans="5:6" s="181" customFormat="1" ht="14.25">
      <c r="E885" s="172" t="s">
        <v>1194</v>
      </c>
      <c r="F885" s="172">
        <v>481</v>
      </c>
    </row>
    <row r="886" spans="5:6" s="181" customFormat="1" ht="14.25">
      <c r="E886" s="172" t="s">
        <v>1195</v>
      </c>
      <c r="F886" s="172">
        <v>9481</v>
      </c>
    </row>
    <row r="887" spans="5:6" s="181" customFormat="1" ht="14.25">
      <c r="E887" s="172" t="s">
        <v>1196</v>
      </c>
      <c r="F887" s="172">
        <v>516</v>
      </c>
    </row>
    <row r="888" spans="5:6" s="181" customFormat="1" ht="14.25">
      <c r="E888" s="172" t="s">
        <v>1197</v>
      </c>
      <c r="F888" s="172">
        <v>689</v>
      </c>
    </row>
    <row r="889" spans="5:6" s="181" customFormat="1" ht="14.25">
      <c r="E889" s="172" t="s">
        <v>1198</v>
      </c>
      <c r="F889" s="172">
        <v>65</v>
      </c>
    </row>
    <row r="890" spans="5:6" s="181" customFormat="1" ht="14.25">
      <c r="E890" s="172" t="s">
        <v>1199</v>
      </c>
      <c r="F890" s="172">
        <v>874</v>
      </c>
    </row>
    <row r="891" spans="5:6" s="181" customFormat="1" ht="14.25">
      <c r="E891" s="172" t="s">
        <v>1200</v>
      </c>
      <c r="F891" s="172">
        <v>1503</v>
      </c>
    </row>
    <row r="892" spans="5:6" s="181" customFormat="1" ht="14.25">
      <c r="E892" s="172" t="s">
        <v>1201</v>
      </c>
      <c r="F892" s="172">
        <v>874</v>
      </c>
    </row>
    <row r="893" spans="5:6" s="181" customFormat="1" ht="14.25">
      <c r="E893" s="172" t="s">
        <v>1202</v>
      </c>
      <c r="F893" s="172">
        <v>3561</v>
      </c>
    </row>
    <row r="894" spans="5:6" s="181" customFormat="1" ht="14.25">
      <c r="E894" s="172" t="s">
        <v>1203</v>
      </c>
      <c r="F894" s="172">
        <v>9561</v>
      </c>
    </row>
    <row r="895" spans="5:6" s="181" customFormat="1" ht="14.25">
      <c r="E895" s="172" t="s">
        <v>1204</v>
      </c>
      <c r="F895" s="172">
        <v>4201</v>
      </c>
    </row>
    <row r="896" spans="5:6" s="181" customFormat="1" ht="14.25">
      <c r="E896" s="172" t="s">
        <v>1205</v>
      </c>
      <c r="F896" s="172">
        <v>1722</v>
      </c>
    </row>
    <row r="897" spans="5:6" s="181" customFormat="1" ht="14.25">
      <c r="E897" s="172" t="s">
        <v>1206</v>
      </c>
      <c r="F897" s="172">
        <v>3751</v>
      </c>
    </row>
    <row r="898" spans="5:6" s="181" customFormat="1" ht="14.25">
      <c r="E898" s="172" t="s">
        <v>1207</v>
      </c>
      <c r="F898" s="172">
        <v>586</v>
      </c>
    </row>
    <row r="899" spans="5:6" s="181" customFormat="1" ht="14.25">
      <c r="E899" s="172" t="s">
        <v>1208</v>
      </c>
      <c r="F899" s="172">
        <v>375</v>
      </c>
    </row>
    <row r="900" spans="5:6" s="181" customFormat="1" ht="14.25">
      <c r="E900" s="172" t="s">
        <v>1209</v>
      </c>
      <c r="F900" s="172">
        <v>695</v>
      </c>
    </row>
    <row r="901" spans="5:6" s="181" customFormat="1" ht="14.25">
      <c r="E901" s="172" t="s">
        <v>1210</v>
      </c>
      <c r="F901" s="172">
        <v>1155</v>
      </c>
    </row>
    <row r="902" spans="5:6" s="181" customFormat="1" ht="14.25">
      <c r="E902" s="172" t="s">
        <v>1211</v>
      </c>
      <c r="F902" s="172">
        <v>9155</v>
      </c>
    </row>
    <row r="903" spans="5:6" s="181" customFormat="1" ht="14.25">
      <c r="E903" s="172" t="s">
        <v>1212</v>
      </c>
      <c r="F903" s="172">
        <v>722</v>
      </c>
    </row>
    <row r="904" spans="5:6" s="181" customFormat="1" ht="14.25">
      <c r="E904" s="172" t="s">
        <v>1213</v>
      </c>
      <c r="F904" s="172">
        <v>2029</v>
      </c>
    </row>
    <row r="905" spans="5:6" s="181" customFormat="1" ht="14.25">
      <c r="E905" s="172" t="s">
        <v>1214</v>
      </c>
      <c r="F905" s="172">
        <v>1140</v>
      </c>
    </row>
    <row r="906" spans="5:6" s="181" customFormat="1" ht="14.25">
      <c r="E906" s="172" t="s">
        <v>1215</v>
      </c>
      <c r="F906" s="172">
        <v>897</v>
      </c>
    </row>
    <row r="907" spans="5:6" s="181" customFormat="1" ht="14.25">
      <c r="E907" s="172" t="s">
        <v>1216</v>
      </c>
      <c r="F907" s="172">
        <v>1889</v>
      </c>
    </row>
    <row r="908" spans="5:6" s="181" customFormat="1" ht="14.25">
      <c r="E908" s="172" t="s">
        <v>1217</v>
      </c>
      <c r="F908" s="172">
        <v>3797</v>
      </c>
    </row>
    <row r="909" spans="5:6" s="181" customFormat="1" ht="14.25">
      <c r="E909" s="172" t="s">
        <v>1218</v>
      </c>
      <c r="F909" s="172">
        <v>1200</v>
      </c>
    </row>
    <row r="910" spans="5:6" s="181" customFormat="1" ht="14.25">
      <c r="E910" s="172" t="s">
        <v>1219</v>
      </c>
      <c r="F910" s="172">
        <v>9477</v>
      </c>
    </row>
    <row r="911" spans="5:6" s="181" customFormat="1" ht="14.25">
      <c r="E911" s="172" t="s">
        <v>1220</v>
      </c>
      <c r="F911" s="172">
        <v>269</v>
      </c>
    </row>
    <row r="912" spans="5:6" s="181" customFormat="1" ht="14.25">
      <c r="E912" s="172" t="s">
        <v>1221</v>
      </c>
      <c r="F912" s="172">
        <v>208</v>
      </c>
    </row>
    <row r="913" spans="5:6" s="181" customFormat="1" ht="14.25">
      <c r="E913" s="172" t="s">
        <v>1222</v>
      </c>
      <c r="F913" s="172">
        <v>635</v>
      </c>
    </row>
    <row r="914" spans="5:6" s="181" customFormat="1" ht="14.25">
      <c r="E914" s="172" t="s">
        <v>1223</v>
      </c>
      <c r="F914" s="172">
        <v>1163</v>
      </c>
    </row>
    <row r="915" spans="5:6" s="181" customFormat="1" ht="14.25">
      <c r="E915" s="172" t="s">
        <v>1224</v>
      </c>
      <c r="F915" s="172">
        <v>1178</v>
      </c>
    </row>
    <row r="916" spans="5:6" s="181" customFormat="1" ht="14.25">
      <c r="E916" s="172" t="s">
        <v>1225</v>
      </c>
      <c r="F916" s="172">
        <v>606</v>
      </c>
    </row>
    <row r="917" spans="5:6" s="181" customFormat="1" ht="14.25">
      <c r="E917" s="172" t="s">
        <v>1226</v>
      </c>
      <c r="F917" s="172">
        <v>28</v>
      </c>
    </row>
    <row r="918" spans="5:6" s="181" customFormat="1" ht="14.25">
      <c r="E918" s="172" t="s">
        <v>1227</v>
      </c>
      <c r="F918" s="172">
        <v>104</v>
      </c>
    </row>
    <row r="919" spans="5:6" s="181" customFormat="1" ht="14.25">
      <c r="E919" s="172" t="s">
        <v>1228</v>
      </c>
      <c r="F919" s="172">
        <v>517</v>
      </c>
    </row>
    <row r="920" spans="5:6" s="181" customFormat="1" ht="14.25">
      <c r="E920" s="172" t="s">
        <v>1229</v>
      </c>
      <c r="F920" s="172">
        <v>3599</v>
      </c>
    </row>
    <row r="921" spans="5:6" s="181" customFormat="1" ht="14.25">
      <c r="E921" s="172" t="s">
        <v>1230</v>
      </c>
      <c r="F921" s="172">
        <v>1217</v>
      </c>
    </row>
    <row r="922" spans="5:6" s="181" customFormat="1" ht="14.25">
      <c r="E922" s="172" t="s">
        <v>1231</v>
      </c>
      <c r="F922" s="172">
        <v>1196</v>
      </c>
    </row>
    <row r="923" spans="5:6" s="181" customFormat="1" ht="14.25">
      <c r="E923" s="172" t="s">
        <v>1232</v>
      </c>
      <c r="F923" s="172">
        <v>308</v>
      </c>
    </row>
    <row r="924" spans="5:6" s="181" customFormat="1" ht="14.25">
      <c r="E924" s="172" t="s">
        <v>1233</v>
      </c>
      <c r="F924" s="172">
        <v>308</v>
      </c>
    </row>
    <row r="925" spans="5:6" s="181" customFormat="1" ht="14.25">
      <c r="E925" s="172" t="s">
        <v>1234</v>
      </c>
      <c r="F925" s="172">
        <v>776</v>
      </c>
    </row>
    <row r="926" spans="5:6" s="181" customFormat="1" ht="14.25">
      <c r="E926" s="172" t="s">
        <v>1235</v>
      </c>
      <c r="F926" s="172">
        <v>1461</v>
      </c>
    </row>
    <row r="927" spans="5:6" s="181" customFormat="1" ht="14.25">
      <c r="E927" s="172" t="s">
        <v>1236</v>
      </c>
      <c r="F927" s="172">
        <v>43</v>
      </c>
    </row>
    <row r="928" spans="5:6" s="181" customFormat="1" ht="14.25">
      <c r="E928" s="172" t="s">
        <v>1237</v>
      </c>
      <c r="F928" s="172">
        <v>822</v>
      </c>
    </row>
    <row r="929" spans="5:6" s="181" customFormat="1" ht="14.25">
      <c r="E929" s="172" t="s">
        <v>1238</v>
      </c>
      <c r="F929" s="172">
        <v>1128</v>
      </c>
    </row>
    <row r="930" spans="5:6" s="181" customFormat="1" ht="14.25">
      <c r="E930" s="172" t="s">
        <v>1239</v>
      </c>
      <c r="F930" s="172">
        <v>2054</v>
      </c>
    </row>
    <row r="931" spans="5:6" s="181" customFormat="1" ht="14.25">
      <c r="E931" s="172" t="s">
        <v>1240</v>
      </c>
      <c r="F931" s="172">
        <v>1862</v>
      </c>
    </row>
    <row r="932" spans="5:6" s="181" customFormat="1" ht="14.25">
      <c r="E932" s="172" t="s">
        <v>1241</v>
      </c>
      <c r="F932" s="172">
        <v>9862</v>
      </c>
    </row>
    <row r="933" spans="5:6" s="181" customFormat="1" ht="14.25">
      <c r="E933" s="172" t="s">
        <v>1242</v>
      </c>
      <c r="F933" s="172">
        <v>649</v>
      </c>
    </row>
    <row r="934" spans="5:6" s="181" customFormat="1" ht="14.25">
      <c r="E934" s="172" t="s">
        <v>1243</v>
      </c>
      <c r="F934" s="172">
        <v>4019</v>
      </c>
    </row>
    <row r="935" spans="5:6" s="181" customFormat="1" ht="14.25">
      <c r="E935" s="172" t="s">
        <v>1244</v>
      </c>
      <c r="F935" s="172">
        <v>1282</v>
      </c>
    </row>
    <row r="936" spans="5:6" s="181" customFormat="1" ht="14.25">
      <c r="E936" s="172" t="s">
        <v>1245</v>
      </c>
      <c r="F936" s="172">
        <v>607</v>
      </c>
    </row>
    <row r="937" spans="5:6" s="181" customFormat="1" ht="14.25">
      <c r="E937" s="172" t="s">
        <v>1246</v>
      </c>
      <c r="F937" s="172">
        <v>607</v>
      </c>
    </row>
    <row r="938" spans="5:6" s="181" customFormat="1" ht="14.25">
      <c r="E938" s="172" t="s">
        <v>1247</v>
      </c>
      <c r="F938" s="172">
        <v>1938</v>
      </c>
    </row>
    <row r="939" spans="5:6" s="181" customFormat="1" ht="14.25">
      <c r="E939" s="172" t="s">
        <v>1248</v>
      </c>
      <c r="F939" s="172">
        <v>731</v>
      </c>
    </row>
    <row r="940" spans="5:6" s="181" customFormat="1" ht="14.25">
      <c r="E940" s="172" t="s">
        <v>1249</v>
      </c>
      <c r="F940" s="172">
        <v>1268</v>
      </c>
    </row>
    <row r="941" spans="5:6" s="181" customFormat="1" ht="14.25">
      <c r="E941" s="172" t="s">
        <v>1250</v>
      </c>
      <c r="F941" s="172">
        <v>3614</v>
      </c>
    </row>
    <row r="942" spans="5:6" s="181" customFormat="1" ht="14.25">
      <c r="E942" s="172" t="s">
        <v>1251</v>
      </c>
      <c r="F942" s="172">
        <v>1343</v>
      </c>
    </row>
    <row r="943" spans="5:6" s="181" customFormat="1" ht="14.25">
      <c r="E943" s="172" t="s">
        <v>1252</v>
      </c>
      <c r="F943" s="172">
        <v>9343</v>
      </c>
    </row>
    <row r="944" spans="5:6" s="181" customFormat="1" ht="14.25">
      <c r="E944" s="172" t="s">
        <v>1253</v>
      </c>
      <c r="F944" s="172">
        <v>382</v>
      </c>
    </row>
    <row r="945" spans="5:6" s="181" customFormat="1" ht="14.25">
      <c r="E945" s="172" t="s">
        <v>1254</v>
      </c>
      <c r="F945" s="172">
        <v>1202</v>
      </c>
    </row>
    <row r="946" spans="5:6" s="181" customFormat="1" ht="14.25">
      <c r="E946" s="172" t="s">
        <v>1255</v>
      </c>
      <c r="F946" s="172">
        <v>1952</v>
      </c>
    </row>
    <row r="947" spans="5:6" s="181" customFormat="1" ht="14.25">
      <c r="E947" s="172" t="s">
        <v>1256</v>
      </c>
      <c r="F947" s="172">
        <v>1949</v>
      </c>
    </row>
    <row r="948" spans="5:6" s="181" customFormat="1" ht="14.25">
      <c r="E948" s="172" t="s">
        <v>1257</v>
      </c>
      <c r="F948" s="172">
        <v>1943</v>
      </c>
    </row>
    <row r="949" spans="5:6" s="181" customFormat="1" ht="14.25">
      <c r="E949" s="172" t="s">
        <v>1258</v>
      </c>
      <c r="F949" s="172">
        <v>164</v>
      </c>
    </row>
    <row r="950" spans="5:6" s="181" customFormat="1" ht="14.25">
      <c r="E950" s="172" t="s">
        <v>1259</v>
      </c>
      <c r="F950" s="172">
        <v>2044</v>
      </c>
    </row>
    <row r="951" spans="5:6" s="181" customFormat="1" ht="14.25">
      <c r="E951" s="172" t="s">
        <v>1260</v>
      </c>
      <c r="F951" s="172">
        <v>596</v>
      </c>
    </row>
    <row r="952" spans="5:6" s="181" customFormat="1" ht="14.25">
      <c r="E952" s="172" t="s">
        <v>1261</v>
      </c>
      <c r="F952" s="172">
        <v>596</v>
      </c>
    </row>
    <row r="953" spans="5:6" s="181" customFormat="1" ht="14.25">
      <c r="E953" s="172" t="s">
        <v>1262</v>
      </c>
      <c r="F953" s="172">
        <v>1154</v>
      </c>
    </row>
    <row r="954" spans="5:6" s="181" customFormat="1" ht="14.25">
      <c r="E954" s="172" t="s">
        <v>1263</v>
      </c>
      <c r="F954" s="172">
        <v>1465</v>
      </c>
    </row>
    <row r="955" spans="5:6" s="181" customFormat="1" ht="14.25">
      <c r="E955" s="172" t="s">
        <v>1264</v>
      </c>
      <c r="F955" s="172">
        <v>2030</v>
      </c>
    </row>
    <row r="956" spans="5:6" s="181" customFormat="1" ht="14.25">
      <c r="E956" s="172" t="s">
        <v>1265</v>
      </c>
      <c r="F956" s="172">
        <v>1174</v>
      </c>
    </row>
    <row r="957" spans="5:6" s="181" customFormat="1" ht="14.25">
      <c r="E957" s="172" t="s">
        <v>1266</v>
      </c>
      <c r="F957" s="172">
        <v>1205</v>
      </c>
    </row>
    <row r="958" spans="5:6" s="181" customFormat="1" ht="14.25">
      <c r="E958" s="172" t="s">
        <v>1267</v>
      </c>
      <c r="F958" s="172">
        <v>48</v>
      </c>
    </row>
    <row r="959" spans="5:6" s="181" customFormat="1" ht="14.25">
      <c r="E959" s="172" t="s">
        <v>1268</v>
      </c>
      <c r="F959" s="172">
        <v>347</v>
      </c>
    </row>
    <row r="960" spans="5:6" s="181" customFormat="1" ht="14.25">
      <c r="E960" s="172" t="s">
        <v>1269</v>
      </c>
      <c r="F960" s="172">
        <v>994</v>
      </c>
    </row>
    <row r="961" spans="5:6" s="181" customFormat="1" ht="14.25">
      <c r="E961" s="172" t="s">
        <v>1270</v>
      </c>
      <c r="F961" s="172">
        <v>1258</v>
      </c>
    </row>
    <row r="962" spans="5:6" s="181" customFormat="1" ht="14.25">
      <c r="E962" s="172" t="s">
        <v>1271</v>
      </c>
      <c r="F962" s="172">
        <v>263</v>
      </c>
    </row>
    <row r="963" spans="5:6" s="181" customFormat="1" ht="14.25">
      <c r="E963" s="172" t="s">
        <v>1272</v>
      </c>
      <c r="F963" s="172">
        <v>298</v>
      </c>
    </row>
    <row r="964" spans="5:6" s="181" customFormat="1" ht="14.25">
      <c r="E964" s="172" t="s">
        <v>1273</v>
      </c>
      <c r="F964" s="172">
        <v>742</v>
      </c>
    </row>
    <row r="965" spans="5:6" s="181" customFormat="1" ht="14.25">
      <c r="E965" s="172" t="s">
        <v>1274</v>
      </c>
      <c r="F965" s="172">
        <v>748</v>
      </c>
    </row>
    <row r="966" spans="5:6" s="181" customFormat="1" ht="14.25">
      <c r="E966" s="172" t="s">
        <v>1275</v>
      </c>
      <c r="F966" s="172">
        <v>298</v>
      </c>
    </row>
    <row r="967" spans="5:6" s="181" customFormat="1" ht="14.25">
      <c r="E967" s="172" t="s">
        <v>1276</v>
      </c>
      <c r="F967" s="172">
        <v>4203</v>
      </c>
    </row>
    <row r="968" spans="5:6" s="181" customFormat="1" ht="14.25">
      <c r="E968" s="172" t="s">
        <v>1277</v>
      </c>
      <c r="F968" s="172">
        <v>939</v>
      </c>
    </row>
    <row r="969" spans="5:6" s="181" customFormat="1" ht="14.25">
      <c r="E969" s="172" t="s">
        <v>1278</v>
      </c>
      <c r="F969" s="172">
        <v>939</v>
      </c>
    </row>
    <row r="970" spans="5:6" s="181" customFormat="1" ht="14.25">
      <c r="E970" s="172" t="s">
        <v>1279</v>
      </c>
      <c r="F970" s="172">
        <v>197</v>
      </c>
    </row>
    <row r="971" spans="5:6" s="181" customFormat="1" ht="14.25">
      <c r="E971" s="172" t="s">
        <v>1280</v>
      </c>
      <c r="F971" s="172">
        <v>1082</v>
      </c>
    </row>
    <row r="972" spans="5:6" s="181" customFormat="1" ht="14.25">
      <c r="E972" s="172" t="s">
        <v>1281</v>
      </c>
      <c r="F972" s="172">
        <v>678</v>
      </c>
    </row>
    <row r="973" spans="5:6" s="181" customFormat="1" ht="14.25">
      <c r="E973" s="172" t="s">
        <v>1282</v>
      </c>
      <c r="F973" s="172">
        <v>694</v>
      </c>
    </row>
    <row r="974" spans="5:6" s="181" customFormat="1" ht="14.25">
      <c r="E974" s="172" t="s">
        <v>1283</v>
      </c>
      <c r="F974" s="172">
        <v>272</v>
      </c>
    </row>
    <row r="975" spans="5:6" s="181" customFormat="1" ht="14.25">
      <c r="E975" s="172" t="s">
        <v>1284</v>
      </c>
      <c r="F975" s="172">
        <v>3657</v>
      </c>
    </row>
    <row r="976" spans="5:6" s="181" customFormat="1" ht="14.25">
      <c r="E976" s="172" t="s">
        <v>1285</v>
      </c>
      <c r="F976" s="172">
        <v>570</v>
      </c>
    </row>
    <row r="977" spans="5:6" s="181" customFormat="1" ht="14.25">
      <c r="E977" s="172" t="s">
        <v>1286</v>
      </c>
      <c r="F977" s="172">
        <v>1250</v>
      </c>
    </row>
    <row r="978" spans="5:6" s="181" customFormat="1" ht="14.25">
      <c r="E978" s="172" t="s">
        <v>1287</v>
      </c>
      <c r="F978" s="172">
        <v>416</v>
      </c>
    </row>
    <row r="979" spans="5:6" s="181" customFormat="1" ht="14.25">
      <c r="E979" s="172" t="s">
        <v>1288</v>
      </c>
      <c r="F979" s="172">
        <v>1464</v>
      </c>
    </row>
    <row r="980" spans="5:6" s="181" customFormat="1" ht="14.25">
      <c r="E980" s="172" t="s">
        <v>1289</v>
      </c>
      <c r="F980" s="172">
        <v>518</v>
      </c>
    </row>
    <row r="981" spans="5:6" s="181" customFormat="1" ht="14.25">
      <c r="E981" s="172" t="s">
        <v>1290</v>
      </c>
      <c r="F981" s="172">
        <v>416</v>
      </c>
    </row>
    <row r="982" spans="5:6" s="181" customFormat="1" ht="14.25">
      <c r="E982" s="172" t="s">
        <v>1291</v>
      </c>
      <c r="F982" s="172">
        <v>3616</v>
      </c>
    </row>
    <row r="983" spans="5:6" s="181" customFormat="1" ht="14.25">
      <c r="E983" s="172" t="s">
        <v>1292</v>
      </c>
      <c r="F983" s="172">
        <v>3608</v>
      </c>
    </row>
    <row r="984" spans="5:6" s="181" customFormat="1" ht="14.25">
      <c r="E984" s="172" t="s">
        <v>1293</v>
      </c>
      <c r="F984" s="172">
        <v>1127</v>
      </c>
    </row>
    <row r="985" spans="5:6" s="181" customFormat="1" ht="14.25">
      <c r="E985" s="172" t="s">
        <v>1294</v>
      </c>
      <c r="F985" s="172">
        <v>4008</v>
      </c>
    </row>
    <row r="986" spans="5:6" s="181" customFormat="1" ht="14.25">
      <c r="E986" s="172" t="s">
        <v>1295</v>
      </c>
      <c r="F986" s="172">
        <v>286</v>
      </c>
    </row>
    <row r="987" spans="5:6" s="181" customFormat="1" ht="14.25">
      <c r="E987" s="172" t="s">
        <v>1296</v>
      </c>
      <c r="F987" s="172">
        <v>3752</v>
      </c>
    </row>
    <row r="988" spans="5:6" s="181" customFormat="1" ht="14.25">
      <c r="E988" s="172" t="s">
        <v>1297</v>
      </c>
      <c r="F988" s="172">
        <v>3651</v>
      </c>
    </row>
    <row r="989" spans="5:6" s="181" customFormat="1" ht="14.25">
      <c r="E989" s="172" t="s">
        <v>1298</v>
      </c>
      <c r="F989" s="172">
        <v>1327</v>
      </c>
    </row>
    <row r="990" spans="5:6" s="181" customFormat="1" ht="14.25">
      <c r="E990" s="172" t="s">
        <v>1299</v>
      </c>
      <c r="F990" s="172">
        <v>3653</v>
      </c>
    </row>
    <row r="991" spans="5:6" s="181" customFormat="1" ht="14.25">
      <c r="E991" s="172" t="s">
        <v>1300</v>
      </c>
      <c r="F991" s="172">
        <v>9653</v>
      </c>
    </row>
    <row r="992" spans="5:6" s="181" customFormat="1" ht="14.25">
      <c r="E992" s="172" t="s">
        <v>1301</v>
      </c>
      <c r="F992" s="172">
        <v>3637</v>
      </c>
    </row>
    <row r="993" spans="5:6" s="181" customFormat="1" ht="14.25">
      <c r="E993" s="172" t="s">
        <v>1302</v>
      </c>
      <c r="F993" s="172">
        <v>9063</v>
      </c>
    </row>
    <row r="994" spans="5:6" s="181" customFormat="1" ht="14.25">
      <c r="E994" s="172" t="s">
        <v>1303</v>
      </c>
      <c r="F994" s="172">
        <v>1063</v>
      </c>
    </row>
    <row r="995" spans="5:6" s="181" customFormat="1" ht="14.25">
      <c r="E995" s="172" t="s">
        <v>1304</v>
      </c>
      <c r="F995" s="172">
        <v>518</v>
      </c>
    </row>
    <row r="996" spans="5:6" s="181" customFormat="1" ht="14.25">
      <c r="E996" s="172" t="s">
        <v>1305</v>
      </c>
      <c r="F996" s="172">
        <v>1270</v>
      </c>
    </row>
    <row r="997" spans="5:6" s="181" customFormat="1" ht="14.25">
      <c r="E997" s="172" t="s">
        <v>1306</v>
      </c>
      <c r="F997" s="172">
        <v>344</v>
      </c>
    </row>
    <row r="998" spans="5:6" s="181" customFormat="1" ht="14.25">
      <c r="E998" s="172" t="s">
        <v>1307</v>
      </c>
      <c r="F998" s="172">
        <v>230</v>
      </c>
    </row>
    <row r="999" spans="5:6" s="181" customFormat="1" ht="14.25">
      <c r="E999" s="172" t="s">
        <v>1308</v>
      </c>
      <c r="F999" s="172">
        <v>668</v>
      </c>
    </row>
    <row r="1000" spans="5:6" s="181" customFormat="1" ht="14.25">
      <c r="E1000" s="172" t="s">
        <v>1309</v>
      </c>
      <c r="F1000" s="172">
        <v>1933</v>
      </c>
    </row>
    <row r="1001" spans="5:6" s="181" customFormat="1" ht="14.25">
      <c r="E1001" s="172" t="s">
        <v>1310</v>
      </c>
      <c r="F1001" s="172">
        <v>1456</v>
      </c>
    </row>
    <row r="1002" spans="5:6" s="181" customFormat="1" ht="14.25">
      <c r="E1002" s="172" t="s">
        <v>1311</v>
      </c>
      <c r="F1002" s="172">
        <v>1463</v>
      </c>
    </row>
    <row r="1003" spans="5:6" s="181" customFormat="1" ht="14.25">
      <c r="E1003" s="172" t="s">
        <v>1312</v>
      </c>
      <c r="F1003" s="172">
        <v>3745</v>
      </c>
    </row>
    <row r="1004" spans="5:6" s="181" customFormat="1" ht="14.25">
      <c r="E1004" s="172" t="s">
        <v>1313</v>
      </c>
      <c r="F1004" s="172">
        <v>325</v>
      </c>
    </row>
    <row r="1005" spans="5:6" s="181" customFormat="1" ht="14.25">
      <c r="E1005" s="172" t="s">
        <v>1314</v>
      </c>
      <c r="F1005" s="172">
        <v>757</v>
      </c>
    </row>
    <row r="1006" spans="5:6" s="181" customFormat="1" ht="14.25">
      <c r="E1006" s="172" t="s">
        <v>1315</v>
      </c>
      <c r="F1006" s="172">
        <v>58</v>
      </c>
    </row>
    <row r="1007" spans="5:6" s="181" customFormat="1" ht="14.25">
      <c r="E1007" s="172" t="s">
        <v>1316</v>
      </c>
      <c r="F1007" s="172">
        <v>1222</v>
      </c>
    </row>
    <row r="1008" spans="5:6" s="181" customFormat="1" ht="14.25">
      <c r="E1008" s="172" t="s">
        <v>1317</v>
      </c>
      <c r="F1008" s="172">
        <v>1370</v>
      </c>
    </row>
    <row r="1009" spans="5:6" s="181" customFormat="1" ht="14.25">
      <c r="E1009" s="172" t="s">
        <v>1318</v>
      </c>
      <c r="F1009" s="172">
        <v>3576</v>
      </c>
    </row>
    <row r="1010" spans="5:6" s="181" customFormat="1" ht="14.25">
      <c r="E1010" s="172" t="s">
        <v>1319</v>
      </c>
      <c r="F1010" s="172">
        <v>1190</v>
      </c>
    </row>
    <row r="1011" spans="5:6" s="181" customFormat="1" ht="14.25">
      <c r="E1011" s="172" t="s">
        <v>1320</v>
      </c>
      <c r="F1011" s="172">
        <v>99</v>
      </c>
    </row>
    <row r="1012" spans="5:6" s="181" customFormat="1" ht="14.25">
      <c r="E1012" s="172" t="s">
        <v>1321</v>
      </c>
      <c r="F1012" s="172">
        <v>9099</v>
      </c>
    </row>
    <row r="1013" spans="5:6" s="181" customFormat="1" ht="14.25">
      <c r="E1013" s="172" t="s">
        <v>1322</v>
      </c>
      <c r="F1013" s="172">
        <v>3610</v>
      </c>
    </row>
    <row r="1014" spans="5:6" s="181" customFormat="1" ht="14.25">
      <c r="E1014" s="172" t="s">
        <v>1323</v>
      </c>
      <c r="F1014" s="172">
        <v>648</v>
      </c>
    </row>
    <row r="1015" spans="5:6" s="181" customFormat="1" ht="14.25">
      <c r="E1015" s="172" t="s">
        <v>1324</v>
      </c>
      <c r="F1015" s="172">
        <v>22</v>
      </c>
    </row>
    <row r="1016" spans="5:6" s="181" customFormat="1" ht="14.25">
      <c r="E1016" s="172" t="s">
        <v>1325</v>
      </c>
      <c r="F1016" s="172">
        <v>635</v>
      </c>
    </row>
    <row r="1017" spans="5:6" s="181" customFormat="1" ht="14.25">
      <c r="E1017" s="172" t="s">
        <v>1326</v>
      </c>
      <c r="F1017" s="172">
        <v>843</v>
      </c>
    </row>
    <row r="1018" spans="5:6" s="181" customFormat="1" ht="14.25">
      <c r="E1018" s="172" t="s">
        <v>1327</v>
      </c>
      <c r="F1018" s="172">
        <v>4101</v>
      </c>
    </row>
    <row r="1019" spans="5:6" s="181" customFormat="1" ht="14.25">
      <c r="E1019" s="172" t="s">
        <v>1328</v>
      </c>
      <c r="F1019" s="172">
        <v>1340</v>
      </c>
    </row>
    <row r="1020" spans="5:6" s="181" customFormat="1" ht="14.25">
      <c r="E1020" s="172" t="s">
        <v>1329</v>
      </c>
      <c r="F1020" s="172">
        <v>97</v>
      </c>
    </row>
    <row r="1021" spans="5:6" s="181" customFormat="1" ht="14.25">
      <c r="E1021" s="172" t="s">
        <v>1330</v>
      </c>
      <c r="F1021" s="172">
        <v>66</v>
      </c>
    </row>
    <row r="1022" spans="5:6" s="181" customFormat="1" ht="14.25">
      <c r="E1022" s="172" t="s">
        <v>1331</v>
      </c>
      <c r="F1022" s="172">
        <v>66</v>
      </c>
    </row>
    <row r="1023" spans="5:6" s="181" customFormat="1" ht="14.25">
      <c r="E1023" s="172" t="s">
        <v>1332</v>
      </c>
      <c r="F1023" s="172">
        <v>1930</v>
      </c>
    </row>
    <row r="1024" spans="5:6" s="181" customFormat="1" ht="14.25">
      <c r="E1024" s="172" t="s">
        <v>1333</v>
      </c>
      <c r="F1024" s="172">
        <v>1098</v>
      </c>
    </row>
    <row r="1025" spans="5:6" s="181" customFormat="1" ht="14.25">
      <c r="E1025" s="172" t="s">
        <v>1334</v>
      </c>
      <c r="F1025" s="172">
        <v>421</v>
      </c>
    </row>
    <row r="1026" spans="5:6" s="181" customFormat="1" ht="14.25">
      <c r="E1026" s="172" t="s">
        <v>1335</v>
      </c>
      <c r="F1026" s="172">
        <v>1997</v>
      </c>
    </row>
    <row r="1027" spans="5:6" s="181" customFormat="1" ht="14.25">
      <c r="E1027" s="172" t="s">
        <v>1336</v>
      </c>
      <c r="F1027" s="172">
        <v>765</v>
      </c>
    </row>
    <row r="1028" spans="5:6" s="181" customFormat="1" ht="14.25">
      <c r="E1028" s="172" t="s">
        <v>1337</v>
      </c>
      <c r="F1028" s="172">
        <v>378</v>
      </c>
    </row>
    <row r="1029" spans="5:6" s="181" customFormat="1" ht="14.25">
      <c r="E1029" s="172" t="s">
        <v>1338</v>
      </c>
      <c r="F1029" s="172">
        <v>520</v>
      </c>
    </row>
    <row r="1030" spans="5:6" s="181" customFormat="1" ht="14.25">
      <c r="E1030" s="172" t="s">
        <v>1339</v>
      </c>
      <c r="F1030" s="172">
        <v>9520</v>
      </c>
    </row>
    <row r="1031" spans="5:6" s="181" customFormat="1" ht="14.25">
      <c r="E1031" s="172" t="s">
        <v>1340</v>
      </c>
      <c r="F1031" s="172">
        <v>3605</v>
      </c>
    </row>
    <row r="1032" spans="5:6" s="181" customFormat="1" ht="14.25">
      <c r="E1032" s="172" t="s">
        <v>1341</v>
      </c>
      <c r="F1032" s="172">
        <v>620</v>
      </c>
    </row>
    <row r="1033" spans="5:6" s="181" customFormat="1" ht="14.25">
      <c r="E1033" s="172" t="s">
        <v>1342</v>
      </c>
      <c r="F1033" s="172">
        <v>3785</v>
      </c>
    </row>
    <row r="1034" spans="5:6" s="181" customFormat="1" ht="14.25">
      <c r="E1034" s="172" t="s">
        <v>1343</v>
      </c>
      <c r="F1034" s="172">
        <v>670</v>
      </c>
    </row>
    <row r="1035" spans="5:6" s="181" customFormat="1" ht="14.25">
      <c r="E1035" s="172" t="s">
        <v>1344</v>
      </c>
      <c r="F1035" s="172">
        <v>563</v>
      </c>
    </row>
    <row r="1036" spans="5:6" s="181" customFormat="1" ht="14.25">
      <c r="E1036" s="172" t="s">
        <v>1345</v>
      </c>
      <c r="F1036" s="172">
        <v>732</v>
      </c>
    </row>
    <row r="1037" spans="5:6" s="181" customFormat="1" ht="14.25">
      <c r="E1037" s="172" t="s">
        <v>1346</v>
      </c>
      <c r="F1037" s="172">
        <v>395</v>
      </c>
    </row>
    <row r="1038" spans="5:6" s="181" customFormat="1" ht="14.25">
      <c r="E1038" s="172" t="s">
        <v>1347</v>
      </c>
      <c r="F1038" s="172">
        <v>130</v>
      </c>
    </row>
    <row r="1039" spans="5:6" s="181" customFormat="1" ht="14.25">
      <c r="E1039" s="172" t="s">
        <v>1348</v>
      </c>
      <c r="F1039" s="172">
        <v>729</v>
      </c>
    </row>
    <row r="1040" spans="5:6" s="181" customFormat="1" ht="14.25">
      <c r="E1040" s="172" t="s">
        <v>1349</v>
      </c>
      <c r="F1040" s="172">
        <v>194</v>
      </c>
    </row>
    <row r="1041" spans="5:6" s="181" customFormat="1" ht="14.25">
      <c r="E1041" s="172" t="s">
        <v>1350</v>
      </c>
      <c r="F1041" s="172">
        <v>213</v>
      </c>
    </row>
    <row r="1042" spans="5:6" s="181" customFormat="1" ht="14.25">
      <c r="E1042" s="172" t="s">
        <v>1351</v>
      </c>
      <c r="F1042" s="172">
        <v>425</v>
      </c>
    </row>
    <row r="1043" spans="5:6" s="181" customFormat="1" ht="14.25">
      <c r="E1043" s="172" t="s">
        <v>1352</v>
      </c>
      <c r="F1043" s="172">
        <v>791</v>
      </c>
    </row>
    <row r="1044" spans="5:6" s="181" customFormat="1" ht="14.25">
      <c r="E1044" s="172" t="s">
        <v>1353</v>
      </c>
      <c r="F1044" s="172">
        <v>1315</v>
      </c>
    </row>
    <row r="1045" spans="5:6" s="181" customFormat="1" ht="14.25">
      <c r="E1045" s="172" t="s">
        <v>1354</v>
      </c>
      <c r="F1045" s="172">
        <v>1184</v>
      </c>
    </row>
    <row r="1046" spans="5:6" s="181" customFormat="1" ht="14.25">
      <c r="E1046" s="172" t="s">
        <v>1355</v>
      </c>
      <c r="F1046" s="172">
        <v>3648</v>
      </c>
    </row>
    <row r="1047" spans="5:6" s="181" customFormat="1" ht="14.25">
      <c r="E1047" s="172" t="s">
        <v>1356</v>
      </c>
      <c r="F1047" s="172">
        <v>4551</v>
      </c>
    </row>
    <row r="1048" spans="5:6" s="181" customFormat="1" ht="14.25">
      <c r="E1048" s="172" t="s">
        <v>1357</v>
      </c>
      <c r="F1048" s="172">
        <v>1124</v>
      </c>
    </row>
    <row r="1049" spans="5:6" s="181" customFormat="1" ht="14.25">
      <c r="E1049" s="172" t="s">
        <v>1358</v>
      </c>
      <c r="F1049" s="172">
        <v>1124</v>
      </c>
    </row>
    <row r="1050" spans="5:6" s="181" customFormat="1" ht="14.25">
      <c r="E1050" s="172" t="s">
        <v>1359</v>
      </c>
      <c r="F1050" s="172">
        <v>408</v>
      </c>
    </row>
    <row r="1051" spans="5:6" s="181" customFormat="1" ht="14.25">
      <c r="E1051" s="172" t="s">
        <v>1360</v>
      </c>
      <c r="F1051" s="172">
        <v>1197</v>
      </c>
    </row>
    <row r="1052" spans="5:6" s="181" customFormat="1" ht="14.25">
      <c r="E1052" s="172" t="s">
        <v>1361</v>
      </c>
      <c r="F1052" s="172">
        <v>1197</v>
      </c>
    </row>
    <row r="1053" spans="5:6" s="181" customFormat="1" ht="14.25">
      <c r="E1053" s="172" t="s">
        <v>1362</v>
      </c>
      <c r="F1053" s="172">
        <v>524</v>
      </c>
    </row>
    <row r="1054" spans="5:6" s="181" customFormat="1" ht="14.25">
      <c r="E1054" s="172" t="s">
        <v>1363</v>
      </c>
      <c r="F1054" s="172">
        <v>396</v>
      </c>
    </row>
    <row r="1055" spans="5:6" s="181" customFormat="1" ht="14.25">
      <c r="E1055" s="172" t="s">
        <v>1364</v>
      </c>
      <c r="F1055" s="172">
        <v>315</v>
      </c>
    </row>
    <row r="1056" spans="5:6" s="181" customFormat="1" ht="14.25">
      <c r="E1056" s="172" t="s">
        <v>1365</v>
      </c>
      <c r="F1056" s="172">
        <v>55</v>
      </c>
    </row>
    <row r="1057" spans="5:6" s="181" customFormat="1" ht="14.25">
      <c r="E1057" s="172" t="s">
        <v>1366</v>
      </c>
      <c r="F1057" s="172">
        <v>3724</v>
      </c>
    </row>
    <row r="1058" spans="5:6" s="181" customFormat="1" ht="14.25">
      <c r="E1058" s="172" t="s">
        <v>1367</v>
      </c>
      <c r="F1058" s="172">
        <v>309</v>
      </c>
    </row>
    <row r="1059" spans="5:6" s="181" customFormat="1" ht="14.25">
      <c r="E1059" s="172" t="s">
        <v>1368</v>
      </c>
      <c r="F1059" s="172">
        <v>80</v>
      </c>
    </row>
    <row r="1060" spans="5:6" s="181" customFormat="1" ht="14.25">
      <c r="E1060" s="172" t="s">
        <v>1369</v>
      </c>
      <c r="F1060" s="172">
        <v>9100</v>
      </c>
    </row>
    <row r="1061" spans="5:6" s="181" customFormat="1" ht="14.25">
      <c r="E1061" s="172" t="s">
        <v>1370</v>
      </c>
      <c r="F1061" s="172">
        <v>9101</v>
      </c>
    </row>
    <row r="1062" spans="5:6" s="181" customFormat="1" ht="14.25">
      <c r="E1062" s="172" t="s">
        <v>1371</v>
      </c>
      <c r="F1062" s="172">
        <v>9102</v>
      </c>
    </row>
    <row r="1063" spans="5:6" s="181" customFormat="1" ht="14.25">
      <c r="E1063" s="172" t="s">
        <v>1372</v>
      </c>
      <c r="F1063" s="172">
        <v>9100</v>
      </c>
    </row>
    <row r="1064" spans="5:6" s="181" customFormat="1" ht="14.25">
      <c r="E1064" s="172" t="s">
        <v>1373</v>
      </c>
      <c r="F1064" s="172">
        <v>4304</v>
      </c>
    </row>
    <row r="1065" spans="5:6" s="181" customFormat="1" ht="14.25">
      <c r="E1065" s="172" t="s">
        <v>1374</v>
      </c>
      <c r="F1065" s="172">
        <v>926</v>
      </c>
    </row>
    <row r="1066" spans="5:6" s="181" customFormat="1" ht="14.25">
      <c r="E1066" s="172" t="s">
        <v>1375</v>
      </c>
      <c r="F1066" s="172">
        <v>590</v>
      </c>
    </row>
    <row r="1067" spans="5:6" s="181" customFormat="1" ht="14.25">
      <c r="E1067" s="172" t="s">
        <v>1376</v>
      </c>
      <c r="F1067" s="172">
        <v>4303</v>
      </c>
    </row>
    <row r="1068" spans="5:6" s="181" customFormat="1" ht="14.25">
      <c r="E1068" s="172" t="s">
        <v>1377</v>
      </c>
      <c r="F1068" s="172">
        <v>405</v>
      </c>
    </row>
    <row r="1069" spans="5:6" s="181" customFormat="1" ht="14.25">
      <c r="E1069" s="172" t="s">
        <v>1378</v>
      </c>
      <c r="F1069" s="172">
        <v>296</v>
      </c>
    </row>
    <row r="1070" spans="5:6" s="181" customFormat="1" ht="14.25">
      <c r="E1070" s="172" t="s">
        <v>1379</v>
      </c>
      <c r="F1070" s="172">
        <v>3725</v>
      </c>
    </row>
    <row r="1071" spans="5:6" s="181" customFormat="1" ht="14.25">
      <c r="E1071" s="172" t="s">
        <v>1380</v>
      </c>
      <c r="F1071" s="172">
        <v>1057</v>
      </c>
    </row>
    <row r="1072" spans="5:6" s="181" customFormat="1" ht="14.25">
      <c r="E1072" s="172" t="s">
        <v>1381</v>
      </c>
      <c r="F1072" s="172">
        <v>1279</v>
      </c>
    </row>
    <row r="1073" spans="5:6" s="181" customFormat="1" ht="14.25">
      <c r="E1073" s="172" t="s">
        <v>1382</v>
      </c>
      <c r="F1073" s="172">
        <v>312</v>
      </c>
    </row>
    <row r="1074" spans="5:6" s="181" customFormat="1" ht="14.25">
      <c r="E1074" s="172" t="s">
        <v>1383</v>
      </c>
      <c r="F1074" s="172">
        <v>686</v>
      </c>
    </row>
    <row r="1075" spans="5:6" s="181" customFormat="1" ht="14.25">
      <c r="E1075" s="172" t="s">
        <v>1384</v>
      </c>
      <c r="F1075" s="172">
        <v>858</v>
      </c>
    </row>
    <row r="1076" spans="5:6" s="181" customFormat="1" ht="14.25">
      <c r="E1076" s="172" t="s">
        <v>1385</v>
      </c>
      <c r="F1076" s="172">
        <v>827</v>
      </c>
    </row>
    <row r="1077" spans="5:6" s="181" customFormat="1" ht="14.25">
      <c r="E1077" s="172" t="s">
        <v>1386</v>
      </c>
      <c r="F1077" s="172">
        <v>1071</v>
      </c>
    </row>
    <row r="1078" spans="5:6" s="181" customFormat="1" ht="14.25">
      <c r="E1078" s="172" t="s">
        <v>1387</v>
      </c>
      <c r="F1078" s="172">
        <v>1259</v>
      </c>
    </row>
    <row r="1079" spans="5:6" s="181" customFormat="1" ht="14.25">
      <c r="E1079" s="172" t="s">
        <v>1388</v>
      </c>
      <c r="F1079" s="172">
        <v>4303</v>
      </c>
    </row>
    <row r="1080" spans="5:6" s="181" customFormat="1" ht="14.25">
      <c r="E1080" s="172" t="s">
        <v>1389</v>
      </c>
      <c r="F1080" s="172">
        <v>296</v>
      </c>
    </row>
    <row r="1081" spans="5:6" s="181" customFormat="1" ht="14.25">
      <c r="E1081" s="172" t="s">
        <v>1390</v>
      </c>
      <c r="F1081" s="172">
        <v>9725</v>
      </c>
    </row>
    <row r="1082" spans="5:6" s="181" customFormat="1" ht="14.25">
      <c r="E1082" s="172" t="s">
        <v>1391</v>
      </c>
      <c r="F1082" s="172">
        <v>1057</v>
      </c>
    </row>
    <row r="1083" spans="5:6" s="181" customFormat="1" ht="14.25">
      <c r="E1083" s="172" t="s">
        <v>1392</v>
      </c>
      <c r="F1083" s="172">
        <v>1314</v>
      </c>
    </row>
    <row r="1084" spans="5:6" s="181" customFormat="1" ht="14.25">
      <c r="E1084" s="172" t="s">
        <v>1393</v>
      </c>
      <c r="F1084" s="172">
        <v>1279</v>
      </c>
    </row>
    <row r="1085" spans="5:6" s="181" customFormat="1" ht="14.25">
      <c r="E1085" s="172" t="s">
        <v>1394</v>
      </c>
      <c r="F1085" s="172">
        <v>1333</v>
      </c>
    </row>
    <row r="1086" spans="5:6" s="181" customFormat="1" ht="14.25">
      <c r="E1086" s="172" t="s">
        <v>1395</v>
      </c>
      <c r="F1086" s="172">
        <v>3790</v>
      </c>
    </row>
    <row r="1087" spans="5:6" s="181" customFormat="1" ht="14.25">
      <c r="E1087" s="172" t="s">
        <v>1396</v>
      </c>
      <c r="F1087" s="172">
        <v>1284</v>
      </c>
    </row>
    <row r="1088" spans="5:6" s="181" customFormat="1" ht="14.25">
      <c r="E1088" s="172" t="s">
        <v>1397</v>
      </c>
      <c r="F1088" s="172">
        <v>3726</v>
      </c>
    </row>
    <row r="1089" spans="5:6" s="181" customFormat="1" ht="14.25">
      <c r="E1089" s="172" t="s">
        <v>1398</v>
      </c>
      <c r="F1089" s="172">
        <v>9726</v>
      </c>
    </row>
    <row r="1090" spans="5:6" s="181" customFormat="1" ht="14.25">
      <c r="E1090" s="172" t="s">
        <v>1399</v>
      </c>
      <c r="F1090" s="172">
        <v>447</v>
      </c>
    </row>
    <row r="1091" spans="5:6" s="181" customFormat="1" ht="14.25">
      <c r="E1091" s="172" t="s">
        <v>1400</v>
      </c>
      <c r="F1091" s="172">
        <v>833</v>
      </c>
    </row>
    <row r="1092" spans="5:6" s="181" customFormat="1" ht="14.25">
      <c r="E1092" s="172" t="s">
        <v>1401</v>
      </c>
      <c r="F1092" s="172">
        <v>59</v>
      </c>
    </row>
    <row r="1093" spans="5:6" s="181" customFormat="1" ht="14.25">
      <c r="E1093" s="172" t="s">
        <v>1402</v>
      </c>
      <c r="F1093" s="172">
        <v>1277</v>
      </c>
    </row>
    <row r="1094" spans="5:6" s="181" customFormat="1" ht="14.25">
      <c r="E1094" s="172" t="s">
        <v>1403</v>
      </c>
      <c r="F1094" s="172">
        <v>1278</v>
      </c>
    </row>
    <row r="1095" spans="5:6" s="181" customFormat="1" ht="14.25">
      <c r="E1095" s="172" t="s">
        <v>1404</v>
      </c>
      <c r="F1095" s="172">
        <v>3757</v>
      </c>
    </row>
    <row r="1096" spans="5:6" s="181" customFormat="1" ht="14.25">
      <c r="E1096" s="172" t="s">
        <v>1405</v>
      </c>
      <c r="F1096" s="172">
        <v>3783</v>
      </c>
    </row>
    <row r="1097" spans="5:6" s="181" customFormat="1" ht="14.25">
      <c r="E1097" s="172" t="s">
        <v>1406</v>
      </c>
      <c r="F1097" s="172">
        <v>9783</v>
      </c>
    </row>
    <row r="1098" spans="5:6" s="181" customFormat="1" ht="14.25">
      <c r="E1098" s="172" t="s">
        <v>1407</v>
      </c>
      <c r="F1098" s="172">
        <v>3728</v>
      </c>
    </row>
    <row r="1099" spans="5:6" s="181" customFormat="1" ht="14.25">
      <c r="E1099" s="172" t="s">
        <v>1408</v>
      </c>
      <c r="F1099" s="172">
        <v>3721</v>
      </c>
    </row>
    <row r="1100" spans="5:6" s="181" customFormat="1" ht="14.25">
      <c r="E1100" s="172" t="s">
        <v>1409</v>
      </c>
      <c r="F1100" s="172">
        <v>1269</v>
      </c>
    </row>
    <row r="1101" spans="5:6" s="181" customFormat="1" ht="14.25">
      <c r="E1101" s="172" t="s">
        <v>1410</v>
      </c>
      <c r="F1101" s="172">
        <v>9943</v>
      </c>
    </row>
    <row r="1102" spans="5:6" s="181" customFormat="1" ht="14.25">
      <c r="E1102" s="172" t="s">
        <v>1411</v>
      </c>
      <c r="F1102" s="172">
        <v>4023</v>
      </c>
    </row>
    <row r="1103" spans="5:6" s="181" customFormat="1" ht="14.25">
      <c r="E1103" s="172" t="s">
        <v>1412</v>
      </c>
      <c r="F1103" s="172">
        <v>844</v>
      </c>
    </row>
    <row r="1104" spans="5:6" s="181" customFormat="1" ht="14.25">
      <c r="E1104" s="172" t="s">
        <v>1413</v>
      </c>
      <c r="F1104" s="172">
        <v>3753</v>
      </c>
    </row>
    <row r="1105" spans="5:6" s="181" customFormat="1" ht="14.25">
      <c r="E1105" s="172" t="s">
        <v>1414</v>
      </c>
      <c r="F1105" s="172">
        <v>3716</v>
      </c>
    </row>
    <row r="1106" spans="5:6" s="181" customFormat="1" ht="14.25">
      <c r="E1106" s="172" t="s">
        <v>1415</v>
      </c>
      <c r="F1106" s="172">
        <v>3755</v>
      </c>
    </row>
    <row r="1107" spans="5:6" s="181" customFormat="1" ht="14.25">
      <c r="E1107" s="172" t="s">
        <v>1416</v>
      </c>
      <c r="F1107" s="172">
        <v>1940</v>
      </c>
    </row>
    <row r="1108" spans="5:6" s="181" customFormat="1" ht="14.25">
      <c r="E1108" s="172" t="s">
        <v>1417</v>
      </c>
      <c r="F1108" s="172">
        <v>1901</v>
      </c>
    </row>
    <row r="1109" spans="5:6" s="181" customFormat="1" ht="14.25">
      <c r="E1109" s="172" t="s">
        <v>1418</v>
      </c>
      <c r="F1109" s="172">
        <v>2045</v>
      </c>
    </row>
    <row r="1110" spans="5:6" s="181" customFormat="1" ht="14.25">
      <c r="E1110" s="172" t="s">
        <v>1419</v>
      </c>
      <c r="F1110" s="172">
        <v>3767</v>
      </c>
    </row>
    <row r="1111" spans="5:6" s="181" customFormat="1" ht="14.25">
      <c r="E1111" s="172" t="s">
        <v>1420</v>
      </c>
      <c r="F1111" s="172">
        <v>449</v>
      </c>
    </row>
    <row r="1112" spans="5:6" s="181" customFormat="1" ht="14.25">
      <c r="E1112" s="172" t="s">
        <v>1421</v>
      </c>
      <c r="F1112" s="172">
        <v>809</v>
      </c>
    </row>
    <row r="1113" spans="5:6" s="181" customFormat="1" ht="14.25">
      <c r="E1113" s="172" t="s">
        <v>1422</v>
      </c>
      <c r="F1113" s="172">
        <v>522</v>
      </c>
    </row>
    <row r="1114" spans="5:6" s="181" customFormat="1" ht="14.25">
      <c r="E1114" s="172" t="s">
        <v>1423</v>
      </c>
      <c r="F1114" s="172">
        <v>433</v>
      </c>
    </row>
    <row r="1115" spans="5:6" s="181" customFormat="1" ht="14.25">
      <c r="E1115" s="172" t="s">
        <v>1424</v>
      </c>
      <c r="F1115" s="172">
        <v>777</v>
      </c>
    </row>
    <row r="1116" spans="5:6" s="181" customFormat="1" ht="14.25">
      <c r="E1116" s="172" t="s">
        <v>1425</v>
      </c>
      <c r="F1116" s="172">
        <v>705</v>
      </c>
    </row>
    <row r="1117" spans="5:6" s="181" customFormat="1" ht="14.25">
      <c r="E1117" s="172" t="s">
        <v>1426</v>
      </c>
      <c r="F1117" s="172">
        <v>1147</v>
      </c>
    </row>
    <row r="1118" spans="5:6" s="181" customFormat="1" ht="14.25">
      <c r="E1118" s="172" t="s">
        <v>1427</v>
      </c>
      <c r="F1118" s="172">
        <v>4014</v>
      </c>
    </row>
    <row r="1119" spans="5:6" s="181" customFormat="1" ht="14.25">
      <c r="E1119" s="172" t="s">
        <v>1428</v>
      </c>
      <c r="F1119" s="172">
        <v>1369</v>
      </c>
    </row>
    <row r="1120" spans="5:6" s="181" customFormat="1" ht="14.25">
      <c r="E1120" s="172" t="s">
        <v>1429</v>
      </c>
      <c r="F1120" s="172">
        <v>174</v>
      </c>
    </row>
    <row r="1121" spans="5:6" s="181" customFormat="1" ht="14.25">
      <c r="E1121" s="172" t="s">
        <v>1430</v>
      </c>
      <c r="F1121" s="172">
        <v>1254</v>
      </c>
    </row>
    <row r="1122" spans="5:6" s="181" customFormat="1" ht="14.25">
      <c r="E1122" s="172" t="s">
        <v>1431</v>
      </c>
      <c r="F1122" s="172">
        <v>523</v>
      </c>
    </row>
    <row r="1123" spans="5:6" s="181" customFormat="1" ht="14.25">
      <c r="E1123" s="172" t="s">
        <v>1432</v>
      </c>
      <c r="F1123" s="172">
        <v>3655</v>
      </c>
    </row>
    <row r="1124" spans="5:6" s="181" customFormat="1" ht="14.25">
      <c r="E1124" s="172" t="s">
        <v>1433</v>
      </c>
      <c r="F1124" s="172">
        <v>1419</v>
      </c>
    </row>
    <row r="1125" spans="5:6" s="181" customFormat="1" ht="14.25">
      <c r="E1125" s="172" t="s">
        <v>1434</v>
      </c>
      <c r="F1125" s="172">
        <v>351</v>
      </c>
    </row>
    <row r="1126" spans="5:6" s="181" customFormat="1" ht="14.25">
      <c r="E1126" s="172" t="s">
        <v>1435</v>
      </c>
      <c r="F1126" s="172">
        <v>1195</v>
      </c>
    </row>
    <row r="1127" spans="5:6" s="181" customFormat="1" ht="14.25">
      <c r="E1127" s="172" t="s">
        <v>1436</v>
      </c>
      <c r="F1127" s="172">
        <v>1280</v>
      </c>
    </row>
    <row r="1128" spans="5:6" s="181" customFormat="1" ht="14.25">
      <c r="E1128" s="172" t="s">
        <v>1437</v>
      </c>
      <c r="F1128" s="172">
        <v>808</v>
      </c>
    </row>
    <row r="1129" spans="5:6" s="181" customFormat="1" ht="14.25">
      <c r="E1129" s="172" t="s">
        <v>1438</v>
      </c>
      <c r="F1129" s="172">
        <v>553</v>
      </c>
    </row>
    <row r="1130" spans="5:6" s="181" customFormat="1" ht="14.25">
      <c r="E1130" s="172" t="s">
        <v>1439</v>
      </c>
      <c r="F1130" s="172">
        <v>720</v>
      </c>
    </row>
    <row r="1131" spans="5:6" s="181" customFormat="1" ht="14.25">
      <c r="E1131" s="172" t="s">
        <v>1440</v>
      </c>
      <c r="F1131" s="172">
        <v>256</v>
      </c>
    </row>
    <row r="1132" spans="5:6" s="181" customFormat="1" ht="14.25">
      <c r="E1132" s="172" t="s">
        <v>1441</v>
      </c>
      <c r="F1132" s="172">
        <v>256</v>
      </c>
    </row>
    <row r="1133" spans="5:6" s="181" customFormat="1" ht="14.25">
      <c r="E1133" s="172" t="s">
        <v>1442</v>
      </c>
      <c r="F1133" s="172">
        <v>11</v>
      </c>
    </row>
    <row r="1134" spans="5:6" s="181" customFormat="1" ht="14.25">
      <c r="E1134" s="172" t="s">
        <v>1443</v>
      </c>
      <c r="F1134" s="172">
        <v>165</v>
      </c>
    </row>
    <row r="1135" spans="5:6" s="181" customFormat="1" ht="14.25">
      <c r="E1135" s="172" t="s">
        <v>1444</v>
      </c>
      <c r="F1135" s="172">
        <v>402</v>
      </c>
    </row>
    <row r="1136" spans="5:6" s="181" customFormat="1" ht="14.25">
      <c r="E1136" s="172" t="s">
        <v>1445</v>
      </c>
      <c r="F1136" s="172">
        <v>699</v>
      </c>
    </row>
    <row r="1137" spans="5:6" s="181" customFormat="1" ht="14.25">
      <c r="E1137" s="172" t="s">
        <v>1446</v>
      </c>
      <c r="F1137" s="172">
        <v>2047</v>
      </c>
    </row>
    <row r="1138" spans="5:6" s="181" customFormat="1" ht="14.25">
      <c r="E1138" s="172" t="s">
        <v>1447</v>
      </c>
      <c r="F1138" s="172">
        <v>69</v>
      </c>
    </row>
    <row r="1139" spans="5:6" s="181" customFormat="1" ht="14.25">
      <c r="E1139" s="172" t="s">
        <v>1448</v>
      </c>
      <c r="F1139" s="172">
        <v>348</v>
      </c>
    </row>
    <row r="1140" spans="5:6" s="181" customFormat="1" ht="14.25">
      <c r="E1140" s="172" t="s">
        <v>1449</v>
      </c>
      <c r="F1140" s="172">
        <v>769</v>
      </c>
    </row>
    <row r="1141" spans="5:6" s="181" customFormat="1" ht="14.25">
      <c r="E1141" s="172" t="s">
        <v>1450</v>
      </c>
      <c r="F1141" s="172">
        <v>2048</v>
      </c>
    </row>
    <row r="1142" spans="5:6" s="181" customFormat="1" ht="14.25">
      <c r="E1142" s="172" t="s">
        <v>1451</v>
      </c>
      <c r="F1142" s="172">
        <v>331</v>
      </c>
    </row>
    <row r="1143" spans="5:6" s="181" customFormat="1" ht="14.25">
      <c r="E1143" s="172" t="s">
        <v>1452</v>
      </c>
      <c r="F1143" s="172">
        <v>602</v>
      </c>
    </row>
    <row r="1144" spans="5:6" s="181" customFormat="1" ht="14.25">
      <c r="E1144" s="172" t="s">
        <v>1453</v>
      </c>
      <c r="F1144" s="172">
        <v>1236</v>
      </c>
    </row>
    <row r="1145" spans="5:6" s="181" customFormat="1" ht="14.25">
      <c r="E1145" s="172" t="s">
        <v>1454</v>
      </c>
      <c r="F1145" s="172">
        <v>3620</v>
      </c>
    </row>
    <row r="1146" spans="5:6" s="181" customFormat="1" ht="14.25">
      <c r="E1146" s="172" t="s">
        <v>1455</v>
      </c>
      <c r="F1146" s="172">
        <v>825</v>
      </c>
    </row>
    <row r="1147" spans="5:6" s="181" customFormat="1" ht="14.25">
      <c r="E1147" s="172" t="s">
        <v>1456</v>
      </c>
      <c r="F1147" s="172">
        <v>1143</v>
      </c>
    </row>
    <row r="1148" spans="5:6" s="181" customFormat="1" ht="14.25">
      <c r="E1148" s="172" t="s">
        <v>1457</v>
      </c>
      <c r="F1148" s="172">
        <v>7200</v>
      </c>
    </row>
    <row r="1149" spans="5:6" s="181" customFormat="1" ht="14.25">
      <c r="E1149" s="172" t="s">
        <v>1458</v>
      </c>
      <c r="F1149" s="172">
        <v>186</v>
      </c>
    </row>
    <row r="1150" spans="5:6" s="181" customFormat="1" ht="14.25">
      <c r="E1150" s="172" t="s">
        <v>1459</v>
      </c>
      <c r="F1150" s="172">
        <v>3787</v>
      </c>
    </row>
    <row r="1151" spans="5:6" s="181" customFormat="1" ht="14.25">
      <c r="E1151" s="172" t="s">
        <v>1460</v>
      </c>
      <c r="F1151" s="172">
        <v>15</v>
      </c>
    </row>
    <row r="1152" spans="5:6" s="181" customFormat="1" ht="14.25">
      <c r="E1152" s="172" t="s">
        <v>1461</v>
      </c>
      <c r="F1152" s="172">
        <v>1998</v>
      </c>
    </row>
    <row r="1153" spans="5:6" s="181" customFormat="1" ht="14.25">
      <c r="E1153" s="172" t="s">
        <v>1462</v>
      </c>
      <c r="F1153" s="172">
        <v>3713</v>
      </c>
    </row>
    <row r="1154" spans="5:6" s="181" customFormat="1" ht="14.25">
      <c r="E1154" s="172" t="s">
        <v>1463</v>
      </c>
      <c r="F1154" s="172">
        <v>158</v>
      </c>
    </row>
    <row r="1155" spans="5:6" s="181" customFormat="1" ht="14.25">
      <c r="E1155" s="172" t="s">
        <v>1464</v>
      </c>
      <c r="F1155" s="172">
        <v>257</v>
      </c>
    </row>
    <row r="1156" spans="5:6" s="181" customFormat="1" ht="14.25">
      <c r="E1156" s="172" t="s">
        <v>1465</v>
      </c>
      <c r="F1156" s="172">
        <v>1041</v>
      </c>
    </row>
    <row r="1157" spans="5:6" s="181" customFormat="1" ht="14.25">
      <c r="E1157" s="172" t="s">
        <v>1466</v>
      </c>
      <c r="F1157" s="172">
        <v>1041</v>
      </c>
    </row>
    <row r="1158" spans="5:6" s="181" customFormat="1" ht="14.25">
      <c r="E1158" s="172" t="s">
        <v>1467</v>
      </c>
      <c r="F1158" s="172">
        <v>1195</v>
      </c>
    </row>
    <row r="1159" spans="5:6" s="181" customFormat="1" ht="14.25">
      <c r="E1159" s="172" t="s">
        <v>1468</v>
      </c>
      <c r="F1159" s="172">
        <v>1280</v>
      </c>
    </row>
    <row r="1160" spans="5:6" s="181" customFormat="1" ht="14.25">
      <c r="E1160" s="172" t="s">
        <v>1469</v>
      </c>
      <c r="F1160" s="172">
        <v>851</v>
      </c>
    </row>
    <row r="1161" spans="5:6" s="181" customFormat="1" ht="14.25">
      <c r="E1161" s="172" t="s">
        <v>1470</v>
      </c>
      <c r="F1161" s="172">
        <v>359</v>
      </c>
    </row>
    <row r="1162" spans="5:6" s="181" customFormat="1" ht="14.25">
      <c r="E1162" s="172" t="s">
        <v>1471</v>
      </c>
      <c r="F1162" s="172">
        <v>359</v>
      </c>
    </row>
    <row r="1163" spans="5:6" s="181" customFormat="1" ht="14.25">
      <c r="E1163" s="172" t="s">
        <v>1472</v>
      </c>
      <c r="F1163" s="172">
        <v>435</v>
      </c>
    </row>
    <row r="1164" spans="5:6" s="181" customFormat="1" ht="14.25">
      <c r="E1164" s="172" t="s">
        <v>1473</v>
      </c>
      <c r="F1164" s="172">
        <v>7300</v>
      </c>
    </row>
    <row r="1165" spans="5:6" s="181" customFormat="1" ht="14.25">
      <c r="E1165" s="172" t="s">
        <v>1474</v>
      </c>
      <c r="F1165" s="172">
        <v>7301</v>
      </c>
    </row>
    <row r="1166" spans="5:6" s="181" customFormat="1" ht="14.25">
      <c r="E1166" s="172" t="s">
        <v>1475</v>
      </c>
      <c r="F1166" s="172">
        <v>1061</v>
      </c>
    </row>
    <row r="1167" spans="5:6" s="181" customFormat="1" ht="14.25">
      <c r="E1167" s="172" t="s">
        <v>1476</v>
      </c>
      <c r="F1167" s="172">
        <v>1401</v>
      </c>
    </row>
    <row r="1168" spans="5:6" s="181" customFormat="1" ht="14.25">
      <c r="E1168" s="172" t="s">
        <v>1477</v>
      </c>
      <c r="F1168" s="172">
        <v>1401</v>
      </c>
    </row>
    <row r="1169" spans="5:6" s="181" customFormat="1" ht="14.25">
      <c r="E1169" s="172" t="s">
        <v>1478</v>
      </c>
      <c r="F1169" s="172">
        <v>1061</v>
      </c>
    </row>
    <row r="1170" spans="5:6" s="181" customFormat="1" ht="14.25">
      <c r="E1170" s="172" t="s">
        <v>1479</v>
      </c>
      <c r="F1170" s="172">
        <v>2500</v>
      </c>
    </row>
    <row r="1171" spans="5:6" s="181" customFormat="1" ht="14.25">
      <c r="E1171" s="172" t="s">
        <v>1480</v>
      </c>
      <c r="F1171" s="172">
        <v>1894</v>
      </c>
    </row>
    <row r="1172" spans="5:6" s="181" customFormat="1" ht="14.25">
      <c r="E1172" s="172" t="s">
        <v>1481</v>
      </c>
      <c r="F1172" s="172">
        <v>3555</v>
      </c>
    </row>
    <row r="1173" spans="5:6" s="181" customFormat="1" ht="14.25">
      <c r="E1173" s="172" t="s">
        <v>1482</v>
      </c>
      <c r="F1173" s="172">
        <v>693</v>
      </c>
    </row>
    <row r="1174" spans="5:6" s="181" customFormat="1" ht="14.25">
      <c r="E1174" s="172" t="s">
        <v>1483</v>
      </c>
      <c r="F1174" s="172">
        <v>1242</v>
      </c>
    </row>
    <row r="1175" spans="5:6" s="181" customFormat="1" ht="14.25">
      <c r="E1175" s="172" t="s">
        <v>1484</v>
      </c>
      <c r="F1175" s="172">
        <v>792</v>
      </c>
    </row>
    <row r="1176" spans="5:6" s="181" customFormat="1" ht="14.25">
      <c r="E1176" s="172" t="s">
        <v>1485</v>
      </c>
      <c r="F1176" s="172">
        <v>792</v>
      </c>
    </row>
    <row r="1177" spans="5:6" s="181" customFormat="1" ht="14.25">
      <c r="E1177" s="172" t="s">
        <v>1486</v>
      </c>
      <c r="F1177" s="172">
        <v>246</v>
      </c>
    </row>
    <row r="1178" spans="5:6" s="181" customFormat="1" ht="14.25">
      <c r="E1178" s="172" t="s">
        <v>1487</v>
      </c>
      <c r="F1178" s="172">
        <v>9246</v>
      </c>
    </row>
    <row r="1179" spans="5:6" s="181" customFormat="1" ht="14.25">
      <c r="E1179" s="172" t="s">
        <v>1488</v>
      </c>
      <c r="F1179" s="172">
        <v>7400</v>
      </c>
    </row>
    <row r="1180" spans="5:6" s="181" customFormat="1" ht="14.25">
      <c r="E1180" s="172" t="s">
        <v>1489</v>
      </c>
      <c r="F1180" s="172">
        <v>525</v>
      </c>
    </row>
    <row r="1181" spans="5:6" s="181" customFormat="1" ht="14.25">
      <c r="E1181" s="172" t="s">
        <v>1490</v>
      </c>
      <c r="F1181" s="172">
        <v>578</v>
      </c>
    </row>
    <row r="1182" spans="5:6" s="181" customFormat="1" ht="14.25">
      <c r="E1182" s="172" t="s">
        <v>1491</v>
      </c>
      <c r="F1182" s="172">
        <v>587</v>
      </c>
    </row>
    <row r="1183" spans="5:6" s="181" customFormat="1" ht="14.25">
      <c r="E1183" s="172" t="s">
        <v>1492</v>
      </c>
      <c r="F1183" s="172">
        <v>2046</v>
      </c>
    </row>
    <row r="1184" spans="5:6" s="181" customFormat="1" ht="14.25">
      <c r="E1184" s="172" t="s">
        <v>1493</v>
      </c>
      <c r="F1184" s="172">
        <v>12</v>
      </c>
    </row>
    <row r="1185" spans="5:6" s="181" customFormat="1" ht="14.25">
      <c r="E1185" s="172" t="s">
        <v>1494</v>
      </c>
      <c r="F1185" s="172">
        <v>942</v>
      </c>
    </row>
    <row r="1186" spans="5:6" s="181" customFormat="1" ht="14.25">
      <c r="E1186" s="172" t="s">
        <v>1495</v>
      </c>
      <c r="F1186" s="172">
        <v>989</v>
      </c>
    </row>
    <row r="1187" spans="5:6" s="181" customFormat="1" ht="14.25">
      <c r="E1187" s="172" t="s">
        <v>1496</v>
      </c>
      <c r="F1187" s="172">
        <v>989</v>
      </c>
    </row>
    <row r="1188" spans="5:6" s="181" customFormat="1" ht="14.25">
      <c r="E1188" s="172" t="s">
        <v>1497</v>
      </c>
      <c r="F1188" s="172">
        <v>942</v>
      </c>
    </row>
    <row r="1189" spans="5:6" s="181" customFormat="1" ht="14.25">
      <c r="E1189" s="172" t="s">
        <v>1498</v>
      </c>
      <c r="F1189" s="172">
        <v>526</v>
      </c>
    </row>
    <row r="1190" spans="5:6" s="181" customFormat="1" ht="14.25">
      <c r="E1190" s="172" t="s">
        <v>1499</v>
      </c>
      <c r="F1190" s="172">
        <v>3756</v>
      </c>
    </row>
    <row r="1191" spans="5:6" s="181" customFormat="1" ht="14.25">
      <c r="E1191" s="172" t="s">
        <v>1500</v>
      </c>
      <c r="F1191" s="172">
        <v>1238</v>
      </c>
    </row>
    <row r="1192" spans="5:6" s="181" customFormat="1" ht="14.25">
      <c r="E1192" s="172" t="s">
        <v>1501</v>
      </c>
      <c r="F1192" s="172">
        <v>7500</v>
      </c>
    </row>
    <row r="1193" spans="5:6" s="181" customFormat="1" ht="14.25">
      <c r="E1193" s="172" t="s">
        <v>1502</v>
      </c>
      <c r="F1193" s="172">
        <v>7501</v>
      </c>
    </row>
    <row r="1194" spans="5:6" s="181" customFormat="1" ht="14.25">
      <c r="E1194" s="172" t="s">
        <v>1503</v>
      </c>
      <c r="F1194" s="172">
        <v>1170</v>
      </c>
    </row>
    <row r="1195" spans="5:6" s="181" customFormat="1" ht="14.25">
      <c r="E1195" s="172" t="s">
        <v>1504</v>
      </c>
      <c r="F1195" s="172">
        <v>1170</v>
      </c>
    </row>
    <row r="1196" spans="5:6" s="181" customFormat="1" ht="14.25">
      <c r="E1196" s="172" t="s">
        <v>1505</v>
      </c>
      <c r="F1196" s="172">
        <v>9927</v>
      </c>
    </row>
    <row r="1197" spans="5:6" s="181" customFormat="1" ht="14.25">
      <c r="E1197" s="172" t="s">
        <v>1506</v>
      </c>
      <c r="F1197" s="172">
        <v>1245</v>
      </c>
    </row>
    <row r="1198" spans="5:6" s="181" customFormat="1" ht="14.25">
      <c r="E1198" s="172" t="s">
        <v>1507</v>
      </c>
      <c r="F1198" s="172">
        <v>3567</v>
      </c>
    </row>
    <row r="1199" spans="5:6" s="181" customFormat="1" ht="14.25">
      <c r="E1199" s="172" t="s">
        <v>1508</v>
      </c>
      <c r="F1199" s="172">
        <v>1156</v>
      </c>
    </row>
    <row r="1200" spans="5:6" s="181" customFormat="1" ht="14.25">
      <c r="E1200" s="172" t="s">
        <v>1509</v>
      </c>
      <c r="F1200" s="172">
        <v>1328</v>
      </c>
    </row>
    <row r="1201" spans="5:6" s="181" customFormat="1" ht="14.25">
      <c r="E1201" s="172" t="s">
        <v>1510</v>
      </c>
      <c r="F1201" s="172">
        <v>419</v>
      </c>
    </row>
    <row r="1202" spans="5:6" s="181" customFormat="1" ht="14.25">
      <c r="E1202" s="172" t="s">
        <v>1511</v>
      </c>
      <c r="F1202" s="172">
        <v>454</v>
      </c>
    </row>
    <row r="1203" spans="5:6" s="181" customFormat="1" ht="14.25">
      <c r="E1203" s="172" t="s">
        <v>1512</v>
      </c>
      <c r="F1203" s="172">
        <v>1176</v>
      </c>
    </row>
    <row r="1204" spans="5:6" s="181" customFormat="1" ht="14.25">
      <c r="E1204" s="172" t="s">
        <v>1513</v>
      </c>
      <c r="F1204" s="172">
        <v>1927</v>
      </c>
    </row>
    <row r="1205" spans="5:6" s="181" customFormat="1" ht="14.25">
      <c r="E1205" s="172" t="s">
        <v>1514</v>
      </c>
      <c r="F1205" s="172">
        <v>1818</v>
      </c>
    </row>
    <row r="1206" spans="5:6" s="181" customFormat="1" ht="14.25">
      <c r="E1206" s="172" t="s">
        <v>1515</v>
      </c>
      <c r="F1206" s="172">
        <v>610</v>
      </c>
    </row>
    <row r="1207" spans="5:6" s="181" customFormat="1" ht="14.25">
      <c r="E1207" s="172" t="s">
        <v>1516</v>
      </c>
      <c r="F1207" s="172">
        <v>892</v>
      </c>
    </row>
    <row r="1208" spans="5:6" s="181" customFormat="1" ht="14.25">
      <c r="E1208" s="172" t="s">
        <v>1517</v>
      </c>
      <c r="F1208" s="172">
        <v>376</v>
      </c>
    </row>
    <row r="1209" spans="5:6" s="181" customFormat="1" ht="14.25">
      <c r="E1209" s="172" t="s">
        <v>1518</v>
      </c>
      <c r="F1209" s="172">
        <v>794</v>
      </c>
    </row>
    <row r="1210" spans="5:6" s="181" customFormat="1" ht="14.25">
      <c r="E1210" s="172" t="s">
        <v>1519</v>
      </c>
      <c r="F1210" s="172">
        <v>4501</v>
      </c>
    </row>
    <row r="1211" spans="5:6" s="181" customFormat="1" ht="14.25">
      <c r="E1211" s="172" t="s">
        <v>1520</v>
      </c>
      <c r="F1211" s="172">
        <v>1924</v>
      </c>
    </row>
    <row r="1212" spans="5:6" s="181" customFormat="1" ht="14.25">
      <c r="E1212" s="172" t="s">
        <v>1521</v>
      </c>
      <c r="F1212" s="172">
        <v>1199</v>
      </c>
    </row>
    <row r="1213" spans="5:6" s="181" customFormat="1" ht="14.25">
      <c r="E1213" s="172" t="s">
        <v>1522</v>
      </c>
      <c r="F1213" s="172">
        <v>1175</v>
      </c>
    </row>
    <row r="1214" spans="5:6" s="181" customFormat="1" ht="14.25">
      <c r="E1214" s="172" t="s">
        <v>1523</v>
      </c>
      <c r="F1214" s="172">
        <v>2035</v>
      </c>
    </row>
    <row r="1215" spans="5:6" s="181" customFormat="1" ht="14.25">
      <c r="E1215" s="172" t="s">
        <v>1524</v>
      </c>
      <c r="F1215" s="172">
        <v>826</v>
      </c>
    </row>
    <row r="1216" spans="5:6" s="181" customFormat="1" ht="14.25">
      <c r="E1216" s="172" t="s">
        <v>1525</v>
      </c>
      <c r="F1216" s="172">
        <v>528</v>
      </c>
    </row>
    <row r="1217" spans="5:6" s="181" customFormat="1" ht="14.25">
      <c r="E1217" s="172" t="s">
        <v>1526</v>
      </c>
      <c r="F1217" s="172">
        <v>737</v>
      </c>
    </row>
    <row r="1218" spans="5:6" s="181" customFormat="1" ht="14.25">
      <c r="E1218" s="172" t="s">
        <v>1527</v>
      </c>
      <c r="F1218" s="172">
        <v>666</v>
      </c>
    </row>
    <row r="1219" spans="5:6" s="181" customFormat="1" ht="14.25">
      <c r="E1219" s="172" t="s">
        <v>1528</v>
      </c>
      <c r="F1219" s="172">
        <v>9666</v>
      </c>
    </row>
    <row r="1220" spans="5:6" s="181" customFormat="1" ht="14.25">
      <c r="E1220" s="172" t="s">
        <v>1529</v>
      </c>
      <c r="F1220" s="172">
        <v>810</v>
      </c>
    </row>
    <row r="1221" spans="5:6" s="181" customFormat="1" ht="14.25">
      <c r="E1221" s="172" t="s">
        <v>1530</v>
      </c>
      <c r="F1221" s="172">
        <v>3792</v>
      </c>
    </row>
    <row r="1222" spans="5:6" s="181" customFormat="1" ht="14.25">
      <c r="E1222" s="172" t="s">
        <v>1531</v>
      </c>
      <c r="F1222" s="172">
        <v>32</v>
      </c>
    </row>
    <row r="1223" spans="5:6" s="181" customFormat="1" ht="14.25">
      <c r="E1223" s="172" t="s">
        <v>1532</v>
      </c>
      <c r="F1223" s="172">
        <v>957</v>
      </c>
    </row>
    <row r="1224" spans="5:6" s="181" customFormat="1" ht="14.25">
      <c r="E1224" s="172" t="s">
        <v>1533</v>
      </c>
      <c r="F1224" s="172">
        <v>328</v>
      </c>
    </row>
    <row r="1225" spans="5:6" s="181" customFormat="1" ht="14.25">
      <c r="E1225" s="172" t="s">
        <v>1534</v>
      </c>
      <c r="F1225" s="172">
        <v>528</v>
      </c>
    </row>
    <row r="1226" spans="5:6" s="181" customFormat="1" ht="14.25">
      <c r="E1226" s="172" t="s">
        <v>1535</v>
      </c>
      <c r="F1226" s="172">
        <v>1149</v>
      </c>
    </row>
    <row r="1227" spans="5:6" s="181" customFormat="1" ht="14.25">
      <c r="E1227" s="172" t="s">
        <v>1536</v>
      </c>
      <c r="F1227" s="172">
        <v>837</v>
      </c>
    </row>
    <row r="1228" spans="5:6" s="181" customFormat="1" ht="14.25">
      <c r="E1228" s="172" t="s">
        <v>1537</v>
      </c>
      <c r="F1228" s="172">
        <v>711</v>
      </c>
    </row>
    <row r="1229" spans="5:6" s="181" customFormat="1" ht="14.25">
      <c r="E1229" s="172" t="s">
        <v>1538</v>
      </c>
      <c r="F1229" s="172">
        <v>817</v>
      </c>
    </row>
    <row r="1230" spans="5:6" s="181" customFormat="1" ht="14.25">
      <c r="E1230" s="172" t="s">
        <v>1539</v>
      </c>
      <c r="F1230" s="172">
        <v>1991</v>
      </c>
    </row>
    <row r="1231" spans="5:6" s="181" customFormat="1" ht="14.25">
      <c r="E1231" s="172" t="s">
        <v>1540</v>
      </c>
      <c r="F1231" s="172">
        <v>969</v>
      </c>
    </row>
    <row r="1232" spans="5:6" s="181" customFormat="1" ht="14.25">
      <c r="E1232" s="172" t="s">
        <v>1541</v>
      </c>
      <c r="F1232" s="172">
        <v>969</v>
      </c>
    </row>
    <row r="1233" spans="5:6" s="181" customFormat="1" ht="14.25">
      <c r="E1233" s="172" t="s">
        <v>1542</v>
      </c>
      <c r="F1233" s="172">
        <v>3658</v>
      </c>
    </row>
    <row r="1234" spans="5:6" s="181" customFormat="1" ht="14.25">
      <c r="E1234" s="172" t="s">
        <v>1543</v>
      </c>
      <c r="F1234" s="172">
        <v>1175</v>
      </c>
    </row>
    <row r="1235" spans="5:6" s="181" customFormat="1" ht="14.25">
      <c r="E1235" s="172" t="s">
        <v>1544</v>
      </c>
      <c r="F1235" s="172">
        <v>530</v>
      </c>
    </row>
    <row r="1236" spans="5:6" s="181" customFormat="1" ht="14.25">
      <c r="E1236" s="172" t="s">
        <v>1545</v>
      </c>
      <c r="F1236" s="172">
        <v>530</v>
      </c>
    </row>
    <row r="1237" spans="5:6" s="181" customFormat="1" ht="14.25">
      <c r="E1237" s="172" t="s">
        <v>1546</v>
      </c>
      <c r="F1237" s="172">
        <v>9530</v>
      </c>
    </row>
    <row r="1238" spans="5:6" s="181" customFormat="1" ht="14.25">
      <c r="E1238" s="172" t="s">
        <v>1547</v>
      </c>
      <c r="F1238" s="172">
        <v>511</v>
      </c>
    </row>
    <row r="1239" spans="5:6" s="181" customFormat="1" ht="14.25">
      <c r="E1239" s="172" t="s">
        <v>1548</v>
      </c>
      <c r="F1239" s="172">
        <v>9511</v>
      </c>
    </row>
    <row r="1240" spans="5:6" s="181" customFormat="1" ht="14.25">
      <c r="E1240" s="172" t="s">
        <v>1549</v>
      </c>
      <c r="F1240" s="172">
        <v>687</v>
      </c>
    </row>
    <row r="1241" spans="5:6" s="181" customFormat="1" ht="14.25">
      <c r="E1241" s="172" t="s">
        <v>1550</v>
      </c>
      <c r="F1241" s="172">
        <v>546</v>
      </c>
    </row>
    <row r="1242" spans="5:6" s="181" customFormat="1" ht="14.25">
      <c r="E1242" s="172" t="s">
        <v>1551</v>
      </c>
      <c r="F1242" s="172">
        <v>1942</v>
      </c>
    </row>
    <row r="1243" spans="5:6" s="181" customFormat="1" ht="14.25">
      <c r="E1243" s="172" t="s">
        <v>1552</v>
      </c>
      <c r="F1243" s="172">
        <v>273</v>
      </c>
    </row>
    <row r="1244" spans="5:6" s="181" customFormat="1" ht="14.25">
      <c r="E1244" s="172" t="s">
        <v>1553</v>
      </c>
      <c r="F1244" s="172">
        <v>2042</v>
      </c>
    </row>
    <row r="1245" spans="5:6" s="181" customFormat="1" ht="14.25">
      <c r="E1245" s="172" t="s">
        <v>1554</v>
      </c>
      <c r="F1245" s="172">
        <v>1454</v>
      </c>
    </row>
    <row r="1246" spans="5:6" s="181" customFormat="1" ht="14.25">
      <c r="E1246" s="172" t="s">
        <v>1555</v>
      </c>
      <c r="F1246" s="172">
        <v>436</v>
      </c>
    </row>
    <row r="1247" spans="5:6" s="181" customFormat="1" ht="14.25">
      <c r="E1247" s="172" t="s">
        <v>1556</v>
      </c>
      <c r="F1247" s="172">
        <v>1240</v>
      </c>
    </row>
    <row r="1248" spans="5:6" s="181" customFormat="1" ht="14.25">
      <c r="E1248" s="172" t="s">
        <v>1557</v>
      </c>
      <c r="F1248" s="172">
        <v>74</v>
      </c>
    </row>
    <row r="1249" spans="5:6" s="181" customFormat="1" ht="14.25">
      <c r="E1249" s="172" t="s">
        <v>1558</v>
      </c>
      <c r="F1249" s="172">
        <v>167</v>
      </c>
    </row>
    <row r="1250" spans="5:6" s="181" customFormat="1" ht="14.25">
      <c r="E1250" s="172" t="s">
        <v>1559</v>
      </c>
      <c r="F1250" s="172">
        <v>289</v>
      </c>
    </row>
    <row r="1251" spans="5:6" s="181" customFormat="1" ht="14.25">
      <c r="E1251" s="172" t="s">
        <v>1560</v>
      </c>
      <c r="F1251" s="172">
        <v>383</v>
      </c>
    </row>
    <row r="1252" spans="5:6" s="181" customFormat="1" ht="14.25">
      <c r="E1252" s="172" t="s">
        <v>1561</v>
      </c>
      <c r="F1252" s="172">
        <v>383</v>
      </c>
    </row>
    <row r="1253" spans="5:6" s="181" customFormat="1" ht="14.25">
      <c r="E1253" s="172" t="s">
        <v>1562</v>
      </c>
      <c r="F1253" s="172">
        <v>367</v>
      </c>
    </row>
    <row r="1254" spans="5:6" s="181" customFormat="1" ht="14.25">
      <c r="E1254" s="172" t="s">
        <v>1563</v>
      </c>
      <c r="F1254" s="172">
        <v>270</v>
      </c>
    </row>
    <row r="1255" spans="5:6" s="181" customFormat="1" ht="14.25">
      <c r="E1255" s="172" t="s">
        <v>1564</v>
      </c>
      <c r="F1255" s="172">
        <v>676</v>
      </c>
    </row>
    <row r="1256" spans="5:6" s="181" customFormat="1" ht="14.25">
      <c r="E1256" s="172" t="s">
        <v>1565</v>
      </c>
      <c r="F1256" s="172">
        <v>157</v>
      </c>
    </row>
    <row r="1257" spans="5:6" s="181" customFormat="1" ht="14.25">
      <c r="E1257" s="172" t="s">
        <v>1566</v>
      </c>
      <c r="F1257" s="172">
        <v>4503</v>
      </c>
    </row>
    <row r="1258" spans="5:6" s="181" customFormat="1" ht="14.25">
      <c r="E1258" s="172" t="s">
        <v>1567</v>
      </c>
      <c r="F1258" s="172">
        <v>1320</v>
      </c>
    </row>
    <row r="1259" spans="5:6" s="181" customFormat="1" ht="14.25">
      <c r="E1259" s="172" t="s">
        <v>1568</v>
      </c>
      <c r="F1259" s="172">
        <v>1053</v>
      </c>
    </row>
    <row r="1260" spans="5:6" s="181" customFormat="1" ht="14.25">
      <c r="E1260" s="172" t="s">
        <v>1569</v>
      </c>
      <c r="F1260" s="172">
        <v>89</v>
      </c>
    </row>
    <row r="1261" spans="5:6" s="181" customFormat="1" ht="14.25">
      <c r="E1261" s="172" t="s">
        <v>1570</v>
      </c>
      <c r="F1261" s="172">
        <v>89</v>
      </c>
    </row>
    <row r="1262" spans="5:6" s="181" customFormat="1" ht="14.25">
      <c r="E1262" s="172" t="s">
        <v>1571</v>
      </c>
      <c r="F1262" s="172">
        <v>82</v>
      </c>
    </row>
    <row r="1263" spans="5:6" s="181" customFormat="1" ht="14.25">
      <c r="E1263" s="172" t="s">
        <v>1572</v>
      </c>
      <c r="F1263" s="172">
        <v>82</v>
      </c>
    </row>
    <row r="1264" spans="5:6" s="181" customFormat="1" ht="14.25">
      <c r="E1264" s="172" t="s">
        <v>1573</v>
      </c>
      <c r="F1264" s="172">
        <v>806</v>
      </c>
    </row>
    <row r="1265" spans="5:6" s="181" customFormat="1" ht="14.25">
      <c r="E1265" s="172" t="s">
        <v>1574</v>
      </c>
      <c r="F1265" s="172">
        <v>813</v>
      </c>
    </row>
    <row r="1266" spans="5:6" s="181" customFormat="1" ht="14.25">
      <c r="E1266" s="172" t="s">
        <v>1575</v>
      </c>
      <c r="F1266" s="172">
        <v>9944</v>
      </c>
    </row>
    <row r="1267" spans="5:6" s="181" customFormat="1" ht="14.25">
      <c r="E1267" s="172" t="s">
        <v>1576</v>
      </c>
      <c r="F1267" s="172">
        <v>1056</v>
      </c>
    </row>
    <row r="1268" spans="5:6" s="181" customFormat="1" ht="14.25">
      <c r="E1268" s="172" t="s">
        <v>1577</v>
      </c>
      <c r="F1268" s="172">
        <v>426</v>
      </c>
    </row>
    <row r="1269" spans="5:6" s="181" customFormat="1" ht="14.25">
      <c r="E1269" s="172" t="s">
        <v>1578</v>
      </c>
      <c r="F1269" s="172">
        <v>532</v>
      </c>
    </row>
    <row r="1270" spans="5:6" s="181" customFormat="1" ht="14.25">
      <c r="E1270" s="172" t="s">
        <v>1579</v>
      </c>
      <c r="F1270" s="172">
        <v>1947</v>
      </c>
    </row>
    <row r="1271" spans="5:6" s="181" customFormat="1" ht="14.25">
      <c r="E1271" s="172" t="s">
        <v>1580</v>
      </c>
      <c r="F1271" s="172">
        <v>223</v>
      </c>
    </row>
    <row r="1272" spans="5:6" s="181" customFormat="1" ht="14.25">
      <c r="E1272" s="172" t="s">
        <v>1581</v>
      </c>
      <c r="F1272" s="172">
        <v>622</v>
      </c>
    </row>
    <row r="1273" spans="5:6" s="181" customFormat="1" ht="14.25">
      <c r="E1273" s="172" t="s">
        <v>1582</v>
      </c>
      <c r="F1273" s="172">
        <v>4502</v>
      </c>
    </row>
    <row r="1274" spans="5:6" s="181" customFormat="1" ht="14.25">
      <c r="E1274" s="172" t="s">
        <v>1583</v>
      </c>
      <c r="F1274" s="172">
        <v>4502</v>
      </c>
    </row>
    <row r="1275" spans="5:6" s="181" customFormat="1" ht="14.25">
      <c r="E1275" s="172" t="s">
        <v>1584</v>
      </c>
      <c r="F1275" s="172">
        <v>139</v>
      </c>
    </row>
    <row r="1276" spans="5:6" s="181" customFormat="1" ht="14.25">
      <c r="E1276" s="172" t="s">
        <v>1585</v>
      </c>
      <c r="F1276" s="172">
        <v>880</v>
      </c>
    </row>
    <row r="1277" spans="5:6" s="181" customFormat="1" ht="14.25">
      <c r="E1277" s="172" t="s">
        <v>1586</v>
      </c>
      <c r="F1277" s="172">
        <v>1251</v>
      </c>
    </row>
    <row r="1278" spans="5:6" s="181" customFormat="1" ht="14.25">
      <c r="E1278" s="172" t="s">
        <v>1587</v>
      </c>
      <c r="F1278" s="172">
        <v>156</v>
      </c>
    </row>
    <row r="1279" spans="5:6" s="181" customFormat="1" ht="14.25">
      <c r="E1279" s="172" t="s">
        <v>1588</v>
      </c>
      <c r="F1279" s="172">
        <v>871</v>
      </c>
    </row>
    <row r="1280" spans="5:6" s="181" customFormat="1" ht="14.25">
      <c r="E1280" s="172" t="s">
        <v>1589</v>
      </c>
      <c r="F1280" s="172">
        <v>1187</v>
      </c>
    </row>
    <row r="1281" spans="5:6" s="181" customFormat="1" ht="14.25">
      <c r="E1281" s="172" t="s">
        <v>1590</v>
      </c>
      <c r="F1281" s="172">
        <v>7600</v>
      </c>
    </row>
    <row r="1282" spans="5:6" s="181" customFormat="1" ht="14.25">
      <c r="E1282" s="172" t="s">
        <v>1591</v>
      </c>
      <c r="F1282" s="172">
        <v>7601</v>
      </c>
    </row>
    <row r="1283" spans="5:6" s="181" customFormat="1" ht="14.25">
      <c r="E1283" s="172" t="s">
        <v>1592</v>
      </c>
      <c r="F1283" s="172">
        <v>7503</v>
      </c>
    </row>
    <row r="1284" spans="5:6" s="181" customFormat="1" ht="14.25">
      <c r="E1284" s="172" t="s">
        <v>1593</v>
      </c>
      <c r="F1284" s="172">
        <v>1146</v>
      </c>
    </row>
    <row r="1285" spans="5:6" s="181" customFormat="1" ht="14.25">
      <c r="E1285" s="172" t="s">
        <v>1594</v>
      </c>
      <c r="F1285" s="172">
        <v>3765</v>
      </c>
    </row>
    <row r="1286" spans="5:6" s="181" customFormat="1" ht="14.25">
      <c r="E1286" s="172" t="s">
        <v>1595</v>
      </c>
      <c r="F1286" s="172">
        <v>3727</v>
      </c>
    </row>
    <row r="1287" spans="5:6" s="181" customFormat="1" ht="14.25">
      <c r="E1287" s="172" t="s">
        <v>1596</v>
      </c>
      <c r="F1287" s="172">
        <v>688</v>
      </c>
    </row>
    <row r="1288" spans="5:6" s="181" customFormat="1" ht="14.25">
      <c r="E1288" s="172" t="s">
        <v>1597</v>
      </c>
      <c r="F1288" s="172">
        <v>3715</v>
      </c>
    </row>
    <row r="1289" spans="5:6" s="181" customFormat="1" ht="14.25">
      <c r="E1289" s="172" t="s">
        <v>1598</v>
      </c>
      <c r="F1289" s="172">
        <v>1212</v>
      </c>
    </row>
    <row r="1290" spans="5:6" s="181" customFormat="1" ht="14.25">
      <c r="E1290" s="172" t="s">
        <v>1599</v>
      </c>
      <c r="F1290" s="172">
        <v>1193</v>
      </c>
    </row>
    <row r="1291" spans="5:6" s="181" customFormat="1" ht="14.25">
      <c r="E1291" s="172" t="s">
        <v>1600</v>
      </c>
      <c r="F1291" s="172">
        <v>779</v>
      </c>
    </row>
    <row r="1292" spans="5:6" s="181" customFormat="1" ht="14.25">
      <c r="E1292" s="172" t="s">
        <v>1601</v>
      </c>
      <c r="F1292" s="172">
        <v>385</v>
      </c>
    </row>
    <row r="1293" spans="5:6" s="181" customFormat="1" ht="14.25">
      <c r="E1293" s="172" t="s">
        <v>1602</v>
      </c>
      <c r="F1293" s="172">
        <v>318</v>
      </c>
    </row>
    <row r="1294" spans="5:6" s="181" customFormat="1" ht="14.25">
      <c r="E1294" s="172" t="s">
        <v>1603</v>
      </c>
      <c r="F1294" s="172">
        <v>318</v>
      </c>
    </row>
    <row r="1295" spans="5:6" s="181" customFormat="1" ht="14.25">
      <c r="E1295" s="172" t="s">
        <v>1604</v>
      </c>
      <c r="F1295" s="172">
        <v>773</v>
      </c>
    </row>
    <row r="1296" spans="5:6" s="181" customFormat="1" ht="14.25">
      <c r="E1296" s="172" t="s">
        <v>1605</v>
      </c>
      <c r="F1296" s="172">
        <v>319</v>
      </c>
    </row>
    <row r="1297" spans="5:6" s="181" customFormat="1" ht="14.25">
      <c r="E1297" s="172" t="s">
        <v>1606</v>
      </c>
      <c r="F1297" s="172">
        <v>3660</v>
      </c>
    </row>
    <row r="1298" spans="5:6" s="181" customFormat="1" ht="14.25">
      <c r="E1298" s="172" t="s">
        <v>1607</v>
      </c>
      <c r="F1298" s="172">
        <v>708</v>
      </c>
    </row>
    <row r="1299" spans="5:6" s="181" customFormat="1" ht="14.25">
      <c r="E1299" s="172" t="s">
        <v>1608</v>
      </c>
      <c r="F1299" s="172">
        <v>3712</v>
      </c>
    </row>
    <row r="1300" spans="5:6" s="181" customFormat="1" ht="14.25">
      <c r="E1300" s="172" t="s">
        <v>1609</v>
      </c>
      <c r="F1300" s="172">
        <v>534</v>
      </c>
    </row>
    <row r="1301" spans="5:6" s="181" customFormat="1" ht="14.25">
      <c r="E1301" s="172" t="s">
        <v>1610</v>
      </c>
      <c r="F1301" s="172">
        <v>7700</v>
      </c>
    </row>
    <row r="1302" spans="5:6" s="181" customFormat="1" ht="14.25">
      <c r="E1302" s="172" t="s">
        <v>1611</v>
      </c>
      <c r="F1302" s="172">
        <v>7703</v>
      </c>
    </row>
    <row r="1303" spans="5:6" s="181" customFormat="1" ht="14.25">
      <c r="E1303" s="172" t="s">
        <v>1612</v>
      </c>
      <c r="F1303" s="172">
        <v>7700</v>
      </c>
    </row>
    <row r="1304" spans="5:6" s="181" customFormat="1" ht="14.25">
      <c r="E1304" s="172" t="s">
        <v>1613</v>
      </c>
      <c r="F1304" s="172">
        <v>3617</v>
      </c>
    </row>
    <row r="1305" spans="5:6" s="181" customFormat="1" ht="14.25">
      <c r="E1305" s="172" t="s">
        <v>1614</v>
      </c>
      <c r="F1305" s="172">
        <v>3778</v>
      </c>
    </row>
    <row r="1306" spans="5:6" s="181" customFormat="1" ht="14.25">
      <c r="E1306" s="172" t="s">
        <v>1615</v>
      </c>
      <c r="F1306" s="172">
        <v>917</v>
      </c>
    </row>
    <row r="1307" spans="5:6" s="181" customFormat="1" ht="14.25">
      <c r="E1307" s="172" t="s">
        <v>1616</v>
      </c>
      <c r="F1307" s="172">
        <v>957</v>
      </c>
    </row>
    <row r="1308" spans="5:6" s="181" customFormat="1" ht="14.25">
      <c r="E1308" s="172" t="s">
        <v>1617</v>
      </c>
      <c r="F1308" s="172">
        <v>531</v>
      </c>
    </row>
    <row r="1309" spans="5:6" s="181" customFormat="1" ht="14.25">
      <c r="E1309" s="172" t="s">
        <v>1618</v>
      </c>
      <c r="F1309" s="172">
        <v>9531</v>
      </c>
    </row>
    <row r="1310" spans="5:6" s="181" customFormat="1" ht="14.25">
      <c r="E1310" s="172" t="s">
        <v>1619</v>
      </c>
      <c r="F1310" s="172">
        <v>1246</v>
      </c>
    </row>
    <row r="1311" spans="5:6" s="181" customFormat="1" ht="14.25">
      <c r="E1311" s="172" t="s">
        <v>1620</v>
      </c>
      <c r="F1311" s="172">
        <v>1246</v>
      </c>
    </row>
    <row r="1312" spans="5:6" s="181" customFormat="1" ht="14.25">
      <c r="E1312" s="172" t="s">
        <v>1621</v>
      </c>
      <c r="F1312" s="172">
        <v>952</v>
      </c>
    </row>
    <row r="1313" spans="5:6" s="181" customFormat="1" ht="14.25">
      <c r="E1313" s="172" t="s">
        <v>1622</v>
      </c>
      <c r="F1313" s="172">
        <v>1335</v>
      </c>
    </row>
    <row r="1314" spans="5:6" s="181" customFormat="1" ht="14.25">
      <c r="E1314" s="172" t="s">
        <v>1623</v>
      </c>
      <c r="F1314" s="172">
        <v>1946</v>
      </c>
    </row>
    <row r="1315" spans="5:6" s="181" customFormat="1" ht="14.25">
      <c r="E1315" s="172" t="s">
        <v>1624</v>
      </c>
      <c r="F1315" s="172">
        <v>2560</v>
      </c>
    </row>
    <row r="1316" spans="5:6" s="181" customFormat="1" ht="14.25">
      <c r="E1316" s="172" t="s">
        <v>1625</v>
      </c>
      <c r="F1316" s="172">
        <v>2561</v>
      </c>
    </row>
    <row r="1317" spans="5:6" s="181" customFormat="1" ht="14.25">
      <c r="E1317" s="172" t="s">
        <v>1626</v>
      </c>
      <c r="F1317" s="172">
        <v>593</v>
      </c>
    </row>
    <row r="1318" spans="5:6" s="181" customFormat="1" ht="14.25">
      <c r="E1318" s="172" t="s">
        <v>1627</v>
      </c>
      <c r="F1318" s="172">
        <v>9193</v>
      </c>
    </row>
    <row r="1319" spans="5:6" s="181" customFormat="1" ht="14.25">
      <c r="E1319" s="172" t="s">
        <v>1628</v>
      </c>
      <c r="F1319" s="172">
        <v>637</v>
      </c>
    </row>
    <row r="1320" spans="5:6" s="181" customFormat="1" ht="14.25">
      <c r="E1320" s="172" t="s">
        <v>1629</v>
      </c>
      <c r="F1320" s="172">
        <v>1192</v>
      </c>
    </row>
    <row r="1321" spans="5:6" s="181" customFormat="1" ht="14.25">
      <c r="E1321" s="172" t="s">
        <v>1630</v>
      </c>
      <c r="F1321" s="172">
        <v>1192</v>
      </c>
    </row>
    <row r="1322" spans="5:6" s="181" customFormat="1" ht="14.25">
      <c r="E1322" s="172" t="s">
        <v>1631</v>
      </c>
      <c r="F1322" s="172">
        <v>53</v>
      </c>
    </row>
    <row r="1323" spans="5:6" s="181" customFormat="1" ht="14.25">
      <c r="E1323" s="172" t="s">
        <v>1632</v>
      </c>
      <c r="F1323" s="172">
        <v>3748</v>
      </c>
    </row>
    <row r="1324" spans="5:6" s="181" customFormat="1" ht="14.25">
      <c r="E1324" s="172" t="s">
        <v>1633</v>
      </c>
      <c r="F1324" s="172">
        <v>1151</v>
      </c>
    </row>
    <row r="1325" spans="5:6" s="181" customFormat="1" ht="14.25">
      <c r="E1325" s="172" t="s">
        <v>1634</v>
      </c>
      <c r="F1325" s="172">
        <v>1989</v>
      </c>
    </row>
    <row r="1326" spans="5:6" s="181" customFormat="1" ht="14.25">
      <c r="E1326" s="172" t="s">
        <v>1635</v>
      </c>
      <c r="F1326" s="172">
        <v>3768</v>
      </c>
    </row>
    <row r="1327" spans="5:6" s="181" customFormat="1" ht="14.25">
      <c r="E1327" s="172" t="s">
        <v>1636</v>
      </c>
      <c r="F1327" s="172">
        <v>750</v>
      </c>
    </row>
    <row r="1328" spans="5:6" s="181" customFormat="1" ht="14.25">
      <c r="E1328" s="172" t="s">
        <v>1637</v>
      </c>
      <c r="F1328" s="172">
        <v>838</v>
      </c>
    </row>
    <row r="1329" spans="5:6" s="181" customFormat="1" ht="14.25">
      <c r="E1329" s="172" t="s">
        <v>1638</v>
      </c>
      <c r="F1329" s="172">
        <v>1313</v>
      </c>
    </row>
    <row r="1330" spans="5:6" s="181" customFormat="1" ht="14.25">
      <c r="E1330" s="172" t="s">
        <v>1639</v>
      </c>
      <c r="F1330" s="172">
        <v>1104</v>
      </c>
    </row>
    <row r="1331" spans="5:6" s="181" customFormat="1" ht="14.25">
      <c r="E1331" s="172" t="s">
        <v>1640</v>
      </c>
      <c r="F1331" s="172">
        <v>1105</v>
      </c>
    </row>
    <row r="1332" spans="5:6" s="181" customFormat="1" ht="14.25">
      <c r="E1332" s="172" t="s">
        <v>1641</v>
      </c>
      <c r="F1332" s="172">
        <v>537</v>
      </c>
    </row>
    <row r="1333" spans="5:6" s="181" customFormat="1" ht="14.25">
      <c r="E1333" s="172" t="s">
        <v>1642</v>
      </c>
      <c r="F1333" s="172">
        <v>1104</v>
      </c>
    </row>
    <row r="1334" spans="5:6" s="181" customFormat="1" ht="14.25">
      <c r="E1334" s="172" t="s">
        <v>1643</v>
      </c>
      <c r="F1334" s="172">
        <v>1105</v>
      </c>
    </row>
    <row r="1335" spans="5:6" s="181" customFormat="1" ht="14.25">
      <c r="E1335" s="172" t="s">
        <v>1644</v>
      </c>
      <c r="F1335" s="172">
        <v>1313</v>
      </c>
    </row>
    <row r="1336" spans="5:6" s="181" customFormat="1" ht="14.25">
      <c r="E1336" s="172" t="s">
        <v>1645</v>
      </c>
      <c r="F1336" s="172">
        <v>767</v>
      </c>
    </row>
    <row r="1337" spans="5:6" s="181" customFormat="1" ht="14.25">
      <c r="E1337" s="172" t="s">
        <v>1646</v>
      </c>
      <c r="F1337" s="172">
        <v>749</v>
      </c>
    </row>
    <row r="1338" spans="5:6" s="181" customFormat="1" ht="14.25">
      <c r="E1338" s="172" t="s">
        <v>1647</v>
      </c>
      <c r="F1338" s="172">
        <v>1185</v>
      </c>
    </row>
    <row r="1339" spans="5:6" s="181" customFormat="1" ht="14.25">
      <c r="E1339" s="172" t="s">
        <v>1648</v>
      </c>
      <c r="F1339" s="172">
        <v>597</v>
      </c>
    </row>
    <row r="1340" spans="5:6" s="181" customFormat="1" ht="14.25">
      <c r="E1340" s="172" t="s">
        <v>1649</v>
      </c>
      <c r="F1340" s="172">
        <v>3723</v>
      </c>
    </row>
    <row r="1341" spans="5:6" s="181" customFormat="1" ht="14.25">
      <c r="E1341" s="172" t="s">
        <v>1650</v>
      </c>
      <c r="F1341" s="172">
        <v>3659</v>
      </c>
    </row>
    <row r="1342" spans="5:6" s="181" customFormat="1" ht="14.25">
      <c r="E1342" s="172" t="s">
        <v>1651</v>
      </c>
      <c r="F1342" s="172">
        <v>535</v>
      </c>
    </row>
    <row r="1343" spans="5:6" s="181" customFormat="1" ht="14.25">
      <c r="E1343" s="172" t="s">
        <v>1652</v>
      </c>
      <c r="F1343" s="172">
        <v>2059</v>
      </c>
    </row>
    <row r="1344" spans="5:6" s="181" customFormat="1" ht="14.25">
      <c r="E1344" s="172" t="s">
        <v>1653</v>
      </c>
      <c r="F1344" s="172">
        <v>3615</v>
      </c>
    </row>
    <row r="1345" spans="5:6" s="181" customFormat="1" ht="14.25">
      <c r="E1345" s="172" t="s">
        <v>1654</v>
      </c>
      <c r="F1345" s="172">
        <v>536</v>
      </c>
    </row>
    <row r="1346" spans="5:6" s="181" customFormat="1" ht="14.25">
      <c r="E1346" s="172" t="s">
        <v>1655</v>
      </c>
      <c r="F1346" s="172">
        <v>536</v>
      </c>
    </row>
    <row r="1347" spans="5:6" s="181" customFormat="1" ht="14.25">
      <c r="E1347" s="172" t="s">
        <v>1656</v>
      </c>
      <c r="F1347" s="172">
        <v>281</v>
      </c>
    </row>
    <row r="1348" spans="5:6" s="181" customFormat="1" ht="14.25">
      <c r="E1348" s="172" t="s">
        <v>1657</v>
      </c>
      <c r="F1348" s="172">
        <v>9536</v>
      </c>
    </row>
    <row r="1349" spans="5:6" s="181" customFormat="1" ht="14.25">
      <c r="E1349" s="172" t="s">
        <v>1658</v>
      </c>
      <c r="F1349" s="172">
        <v>7800</v>
      </c>
    </row>
    <row r="1350" spans="5:6" s="181" customFormat="1" ht="14.25">
      <c r="E1350" s="172" t="s">
        <v>1659</v>
      </c>
      <c r="F1350" s="172">
        <v>171</v>
      </c>
    </row>
    <row r="1351" spans="5:6" s="181" customFormat="1" ht="14.25">
      <c r="E1351" s="172" t="s">
        <v>1660</v>
      </c>
      <c r="F1351" s="172">
        <v>599</v>
      </c>
    </row>
    <row r="1352" spans="5:6" s="181" customFormat="1" ht="14.25">
      <c r="E1352" s="172" t="s">
        <v>1661</v>
      </c>
      <c r="F1352" s="172">
        <v>2053</v>
      </c>
    </row>
    <row r="1353" spans="5:6" s="181" customFormat="1" ht="14.25">
      <c r="E1353" s="172" t="s">
        <v>1662</v>
      </c>
      <c r="F1353" s="172">
        <v>1231</v>
      </c>
    </row>
    <row r="1354" spans="5:6" s="181" customFormat="1" ht="14.25">
      <c r="E1354" s="172" t="s">
        <v>1663</v>
      </c>
      <c r="F1354" s="172">
        <v>1231</v>
      </c>
    </row>
    <row r="1355" spans="5:6" s="181" customFormat="1" ht="14.25">
      <c r="E1355" s="172" t="s">
        <v>1664</v>
      </c>
      <c r="F1355" s="172">
        <v>7900</v>
      </c>
    </row>
    <row r="1356" spans="5:6" s="181" customFormat="1" ht="14.25">
      <c r="E1356" s="172" t="s">
        <v>1665</v>
      </c>
      <c r="F1356" s="172">
        <v>839</v>
      </c>
    </row>
    <row r="1357" spans="5:6" s="181" customFormat="1" ht="14.25">
      <c r="E1357" s="172" t="s">
        <v>1666</v>
      </c>
      <c r="F1357" s="172">
        <v>413</v>
      </c>
    </row>
    <row r="1358" spans="5:6" s="181" customFormat="1" ht="14.25">
      <c r="E1358" s="172" t="s">
        <v>1667</v>
      </c>
      <c r="F1358" s="172">
        <v>1180</v>
      </c>
    </row>
    <row r="1359" spans="5:6" s="181" customFormat="1" ht="14.25">
      <c r="E1359" s="172" t="s">
        <v>1668</v>
      </c>
      <c r="F1359" s="172">
        <v>1213</v>
      </c>
    </row>
    <row r="1360" spans="5:6" s="181" customFormat="1" ht="14.25">
      <c r="E1360" s="172" t="s">
        <v>1669</v>
      </c>
      <c r="F1360" s="172">
        <v>465</v>
      </c>
    </row>
    <row r="1361" spans="5:6" s="181" customFormat="1" ht="14.25">
      <c r="E1361" s="172" t="s">
        <v>1670</v>
      </c>
      <c r="F1361" s="172">
        <v>1136</v>
      </c>
    </row>
    <row r="1362" spans="5:6" s="181" customFormat="1" ht="14.25">
      <c r="E1362" s="172" t="s">
        <v>1671</v>
      </c>
      <c r="F1362" s="172">
        <v>1819</v>
      </c>
    </row>
    <row r="1363" spans="5:6" s="181" customFormat="1" ht="14.25">
      <c r="E1363" s="172" t="s">
        <v>1672</v>
      </c>
      <c r="F1363" s="172">
        <v>1111</v>
      </c>
    </row>
    <row r="1364" spans="5:6" s="181" customFormat="1" ht="14.25">
      <c r="E1364" s="172" t="s">
        <v>1673</v>
      </c>
      <c r="F1364" s="172">
        <v>3791</v>
      </c>
    </row>
    <row r="1365" spans="5:6" s="181" customFormat="1" ht="14.25">
      <c r="E1365" s="172" t="s">
        <v>1674</v>
      </c>
      <c r="F1365" s="172">
        <v>198</v>
      </c>
    </row>
    <row r="1366" spans="5:6" s="181" customFormat="1" ht="14.25">
      <c r="E1366" s="172" t="s">
        <v>1675</v>
      </c>
      <c r="F1366" s="172">
        <v>1150</v>
      </c>
    </row>
    <row r="1367" spans="5:6" s="181" customFormat="1" ht="14.25">
      <c r="E1367" s="172" t="s">
        <v>1676</v>
      </c>
      <c r="F1367" s="172">
        <v>1262</v>
      </c>
    </row>
    <row r="1368" spans="5:6" s="181" customFormat="1" ht="14.25">
      <c r="E1368" s="172" t="s">
        <v>1677</v>
      </c>
      <c r="F1368" s="172">
        <v>1262</v>
      </c>
    </row>
    <row r="1369" spans="5:6" s="181" customFormat="1" ht="14.25">
      <c r="E1369" s="172" t="s">
        <v>1678</v>
      </c>
      <c r="F1369" s="172">
        <v>1113</v>
      </c>
    </row>
    <row r="1370" spans="5:6" s="181" customFormat="1" ht="14.25">
      <c r="E1370" s="172" t="s">
        <v>1679</v>
      </c>
      <c r="F1370" s="172">
        <v>276</v>
      </c>
    </row>
    <row r="1371" spans="5:6" s="181" customFormat="1" ht="14.25">
      <c r="E1371" s="172" t="s">
        <v>1680</v>
      </c>
      <c r="F1371" s="172">
        <v>1148</v>
      </c>
    </row>
    <row r="1372" spans="5:6" s="181" customFormat="1" ht="14.25">
      <c r="E1372" s="172" t="s">
        <v>1681</v>
      </c>
      <c r="F1372" s="172">
        <v>774</v>
      </c>
    </row>
    <row r="1373" spans="5:6" s="181" customFormat="1" ht="14.25">
      <c r="E1373" s="172" t="s">
        <v>1682</v>
      </c>
      <c r="F1373" s="172">
        <v>1221</v>
      </c>
    </row>
    <row r="1374" spans="5:6" s="181" customFormat="1" ht="14.25">
      <c r="E1374" s="172" t="s">
        <v>1683</v>
      </c>
      <c r="F1374" s="172">
        <v>195</v>
      </c>
    </row>
    <row r="1375" spans="5:6" s="181" customFormat="1" ht="14.25">
      <c r="E1375" s="172" t="s">
        <v>1684</v>
      </c>
      <c r="F1375" s="172">
        <v>1813</v>
      </c>
    </row>
    <row r="1376" spans="5:6" s="181" customFormat="1" ht="14.25">
      <c r="E1376" s="172" t="s">
        <v>1685</v>
      </c>
      <c r="F1376" s="172">
        <v>1813</v>
      </c>
    </row>
    <row r="1377" spans="5:6" s="181" customFormat="1" ht="14.25">
      <c r="E1377" s="172" t="s">
        <v>1686</v>
      </c>
      <c r="F1377" s="172">
        <v>613</v>
      </c>
    </row>
    <row r="1378" spans="5:6" s="181" customFormat="1" ht="14.25">
      <c r="E1378" s="172" t="s">
        <v>1687</v>
      </c>
      <c r="F1378" s="172">
        <v>796</v>
      </c>
    </row>
    <row r="1379" spans="5:6" s="181" customFormat="1" ht="14.25">
      <c r="E1379" s="172" t="s">
        <v>1688</v>
      </c>
      <c r="F1379" s="172">
        <v>1817</v>
      </c>
    </row>
    <row r="1380" spans="5:6" s="181" customFormat="1" ht="14.25">
      <c r="E1380" s="172" t="s">
        <v>1689</v>
      </c>
      <c r="F1380" s="172">
        <v>636</v>
      </c>
    </row>
    <row r="1381" spans="5:6" s="181" customFormat="1" ht="14.25">
      <c r="E1381" s="172" t="s">
        <v>1690</v>
      </c>
      <c r="F1381" s="172">
        <v>613</v>
      </c>
    </row>
    <row r="1382" spans="5:6" s="181" customFormat="1" ht="14.25">
      <c r="E1382" s="172" t="s">
        <v>1691</v>
      </c>
      <c r="F1382" s="172">
        <v>1841</v>
      </c>
    </row>
    <row r="1383" spans="5:6" s="181" customFormat="1" ht="14.25">
      <c r="E1383" s="172" t="s">
        <v>1692</v>
      </c>
      <c r="F1383" s="172">
        <v>594</v>
      </c>
    </row>
    <row r="1384" spans="5:6" s="181" customFormat="1" ht="14.25">
      <c r="E1384" s="172" t="s">
        <v>1693</v>
      </c>
      <c r="F1384" s="172">
        <v>1079</v>
      </c>
    </row>
    <row r="1385" spans="5:6" s="181" customFormat="1" ht="14.25">
      <c r="E1385" s="172" t="s">
        <v>1694</v>
      </c>
      <c r="F1385" s="172">
        <v>8000</v>
      </c>
    </row>
    <row r="1386" spans="5:6" s="181" customFormat="1" ht="14.25">
      <c r="E1386" s="172" t="s">
        <v>1695</v>
      </c>
      <c r="F1386" s="172">
        <v>8003</v>
      </c>
    </row>
    <row r="1387" spans="5:6" s="181" customFormat="1" ht="14.25">
      <c r="E1387" s="172" t="s">
        <v>1696</v>
      </c>
      <c r="F1387" s="172">
        <v>612</v>
      </c>
    </row>
    <row r="1388" spans="5:6" s="181" customFormat="1" ht="14.25">
      <c r="E1388" s="172" t="s">
        <v>1697</v>
      </c>
      <c r="F1388" s="172">
        <v>1893</v>
      </c>
    </row>
    <row r="1389" spans="5:6" s="181" customFormat="1" ht="14.25">
      <c r="E1389" s="172" t="s">
        <v>1698</v>
      </c>
      <c r="F1389" s="172">
        <v>567</v>
      </c>
    </row>
    <row r="1390" spans="5:6" s="181" customFormat="1" ht="14.25">
      <c r="E1390" s="172" t="s">
        <v>1699</v>
      </c>
      <c r="F1390" s="172">
        <v>1234</v>
      </c>
    </row>
    <row r="1391" spans="5:6" s="181" customFormat="1" ht="14.25">
      <c r="E1391" s="172" t="s">
        <v>1700</v>
      </c>
      <c r="F1391" s="172">
        <v>1234</v>
      </c>
    </row>
    <row r="1392" spans="5:6" s="181" customFormat="1" ht="14.25">
      <c r="E1392" s="172" t="s">
        <v>1701</v>
      </c>
      <c r="F1392" s="172">
        <v>334</v>
      </c>
    </row>
    <row r="1393" spans="5:6" s="181" customFormat="1" ht="14.25">
      <c r="E1393" s="172" t="s">
        <v>1702</v>
      </c>
      <c r="F1393" s="172">
        <v>3557</v>
      </c>
    </row>
    <row r="1394" spans="5:6" s="181" customFormat="1" ht="14.25">
      <c r="E1394" s="172" t="s">
        <v>1703</v>
      </c>
      <c r="F1394" s="172">
        <v>964</v>
      </c>
    </row>
    <row r="1395" spans="5:6" s="181" customFormat="1" ht="14.25">
      <c r="E1395" s="172" t="s">
        <v>1704</v>
      </c>
      <c r="F1395" s="172">
        <v>392</v>
      </c>
    </row>
    <row r="1396" spans="5:6" s="181" customFormat="1" ht="14.25">
      <c r="E1396" s="172" t="s">
        <v>1705</v>
      </c>
      <c r="F1396" s="172">
        <v>4025</v>
      </c>
    </row>
    <row r="1397" spans="5:6" s="181" customFormat="1" ht="14.25">
      <c r="E1397" s="172" t="s">
        <v>1706</v>
      </c>
      <c r="F1397" s="172">
        <v>3781</v>
      </c>
    </row>
    <row r="1398" spans="5:6" s="181" customFormat="1" ht="14.25">
      <c r="E1398" s="172" t="s">
        <v>1707</v>
      </c>
      <c r="F1398" s="172">
        <v>9781</v>
      </c>
    </row>
    <row r="1399" spans="5:6" s="181" customFormat="1" ht="14.25">
      <c r="E1399" s="172" t="s">
        <v>1708</v>
      </c>
      <c r="F1399" s="172">
        <v>615</v>
      </c>
    </row>
    <row r="1400" spans="5:6" s="181" customFormat="1" ht="14.25">
      <c r="E1400" s="172" t="s">
        <v>1709</v>
      </c>
      <c r="F1400" s="172">
        <v>1211</v>
      </c>
    </row>
    <row r="1401" spans="5:6" s="181" customFormat="1" ht="14.25">
      <c r="E1401" s="172" t="s">
        <v>1710</v>
      </c>
      <c r="F1401" s="172">
        <v>1820</v>
      </c>
    </row>
    <row r="1402" spans="5:6" s="181" customFormat="1" ht="14.25">
      <c r="E1402" s="172" t="s">
        <v>1711</v>
      </c>
      <c r="F1402" s="172">
        <v>1211</v>
      </c>
    </row>
    <row r="1403" spans="5:6" s="181" customFormat="1" ht="14.25">
      <c r="E1403" s="172" t="s">
        <v>1712</v>
      </c>
      <c r="F1403" s="172">
        <v>972</v>
      </c>
    </row>
    <row r="1404" spans="5:6" s="181" customFormat="1" ht="14.25">
      <c r="E1404" s="172" t="s">
        <v>1713</v>
      </c>
      <c r="F1404" s="172">
        <v>964</v>
      </c>
    </row>
    <row r="1405" spans="5:6" s="181" customFormat="1" ht="14.25">
      <c r="E1405" s="172" t="s">
        <v>1714</v>
      </c>
      <c r="F1405" s="172">
        <v>972</v>
      </c>
    </row>
    <row r="1406" spans="5:6" s="181" customFormat="1" ht="14.25">
      <c r="E1406" s="172" t="s">
        <v>1715</v>
      </c>
      <c r="F1406" s="172">
        <v>766</v>
      </c>
    </row>
    <row r="1407" spans="5:6" s="181" customFormat="1" ht="14.25">
      <c r="E1407" s="172" t="s">
        <v>1716</v>
      </c>
      <c r="F1407" s="172">
        <v>1179</v>
      </c>
    </row>
    <row r="1408" spans="5:6" s="181" customFormat="1" ht="14.25">
      <c r="E1408" s="172" t="s">
        <v>1717</v>
      </c>
      <c r="F1408" s="172">
        <v>1052</v>
      </c>
    </row>
    <row r="1409" spans="5:6" s="181" customFormat="1" ht="14.25">
      <c r="E1409" s="172" t="s">
        <v>1718</v>
      </c>
      <c r="F1409" s="172">
        <v>9052</v>
      </c>
    </row>
    <row r="1410" spans="5:6" s="181" customFormat="1" ht="14.25">
      <c r="E1410" s="172" t="s">
        <v>1719</v>
      </c>
      <c r="F1410" s="172">
        <v>1459</v>
      </c>
    </row>
    <row r="1411" spans="5:6" s="181" customFormat="1" ht="14.25">
      <c r="E1411" s="172" t="s">
        <v>1720</v>
      </c>
      <c r="F1411" s="172">
        <v>1167</v>
      </c>
    </row>
    <row r="1412" spans="5:6" s="181" customFormat="1" ht="14.25">
      <c r="E1412" s="172" t="s">
        <v>1721</v>
      </c>
      <c r="F1412" s="172">
        <v>1994</v>
      </c>
    </row>
    <row r="1413" spans="5:6" s="181" customFormat="1" ht="14.25">
      <c r="E1413" s="172" t="s">
        <v>1722</v>
      </c>
      <c r="F1413" s="172">
        <v>414</v>
      </c>
    </row>
    <row r="1414" spans="5:6" s="181" customFormat="1" ht="14.25">
      <c r="E1414" s="172" t="s">
        <v>1723</v>
      </c>
      <c r="F1414" s="172">
        <v>3601</v>
      </c>
    </row>
    <row r="1415" spans="5:6" s="181" customFormat="1" ht="14.25">
      <c r="E1415" s="172" t="s">
        <v>1724</v>
      </c>
      <c r="F1415" s="172">
        <v>638</v>
      </c>
    </row>
    <row r="1416" spans="5:6" s="181" customFormat="1" ht="14.25">
      <c r="E1416" s="172" t="s">
        <v>1725</v>
      </c>
      <c r="F1416" s="172">
        <v>4024</v>
      </c>
    </row>
    <row r="1417" spans="5:6" s="181" customFormat="1" ht="14.25">
      <c r="E1417" s="172" t="s">
        <v>1726</v>
      </c>
      <c r="F1417" s="172">
        <v>1347</v>
      </c>
    </row>
    <row r="1418" spans="5:6" s="181" customFormat="1" ht="14.25">
      <c r="E1418" s="172" t="s">
        <v>1727</v>
      </c>
      <c r="F1418" s="172">
        <v>9482</v>
      </c>
    </row>
    <row r="1419" spans="5:6" s="181" customFormat="1" ht="14.25">
      <c r="E1419" s="172" t="s">
        <v>1728</v>
      </c>
      <c r="F1419" s="172">
        <v>4100</v>
      </c>
    </row>
    <row r="1420" spans="5:6" s="181" customFormat="1" ht="14.25">
      <c r="E1420" s="172" t="s">
        <v>1729</v>
      </c>
      <c r="F1420" s="172">
        <v>4102</v>
      </c>
    </row>
    <row r="1421" spans="5:6" s="181" customFormat="1" ht="14.25">
      <c r="E1421" s="172" t="s">
        <v>1730</v>
      </c>
      <c r="F1421" s="172">
        <v>3611</v>
      </c>
    </row>
    <row r="1422" spans="5:6" s="181" customFormat="1" ht="14.25">
      <c r="E1422" s="172" t="s">
        <v>1731</v>
      </c>
      <c r="F1422" s="172">
        <v>3746</v>
      </c>
    </row>
    <row r="1423" spans="5:6" s="181" customFormat="1" ht="14.25">
      <c r="E1423" s="172" t="s">
        <v>1732</v>
      </c>
      <c r="F1423" s="172">
        <v>2800</v>
      </c>
    </row>
    <row r="1424" spans="5:6" s="181" customFormat="1" ht="14.25">
      <c r="E1424" s="172" t="s">
        <v>1733</v>
      </c>
      <c r="F1424" s="172">
        <v>2620</v>
      </c>
    </row>
    <row r="1425" spans="5:6" s="181" customFormat="1" ht="14.25">
      <c r="E1425" s="172" t="s">
        <v>1734</v>
      </c>
      <c r="F1425" s="172">
        <v>3611</v>
      </c>
    </row>
    <row r="1426" spans="5:6" s="181" customFormat="1" ht="14.25">
      <c r="E1426" s="172" t="s">
        <v>1735</v>
      </c>
      <c r="F1426" s="172">
        <v>6800</v>
      </c>
    </row>
    <row r="1427" spans="5:6" s="181" customFormat="1" ht="14.25">
      <c r="E1427" s="172" t="s">
        <v>1736</v>
      </c>
      <c r="F1427" s="172">
        <v>9500</v>
      </c>
    </row>
    <row r="1428" spans="5:6" s="181" customFormat="1" ht="14.25">
      <c r="E1428" s="172" t="s">
        <v>1737</v>
      </c>
      <c r="F1428" s="172">
        <v>2630</v>
      </c>
    </row>
    <row r="1429" spans="5:6" s="181" customFormat="1" ht="14.25">
      <c r="E1429" s="172" t="s">
        <v>1738</v>
      </c>
      <c r="F1429" s="172">
        <v>2631</v>
      </c>
    </row>
    <row r="1430" spans="5:6" s="181" customFormat="1" ht="14.25">
      <c r="E1430" s="172" t="s">
        <v>1739</v>
      </c>
      <c r="F1430" s="172">
        <v>2300</v>
      </c>
    </row>
    <row r="1431" spans="5:6" s="181" customFormat="1" ht="14.25">
      <c r="E1431" s="172" t="s">
        <v>1740</v>
      </c>
      <c r="F1431" s="172">
        <v>9600</v>
      </c>
    </row>
    <row r="1432" spans="5:6" s="181" customFormat="1" ht="14.25">
      <c r="E1432" s="172" t="s">
        <v>1741</v>
      </c>
      <c r="F1432" s="172">
        <v>2039</v>
      </c>
    </row>
    <row r="1433" spans="5:6" s="181" customFormat="1" ht="14.25">
      <c r="E1433" s="172" t="s">
        <v>1742</v>
      </c>
      <c r="F1433" s="172">
        <v>1137</v>
      </c>
    </row>
    <row r="1434" spans="5:6" s="181" customFormat="1" ht="14.25">
      <c r="E1434" s="172" t="s">
        <v>1743</v>
      </c>
      <c r="F1434" s="172">
        <v>8200</v>
      </c>
    </row>
    <row r="1435" spans="5:6" s="181" customFormat="1" ht="14.25">
      <c r="E1435" s="172" t="s">
        <v>1744</v>
      </c>
      <c r="F1435" s="172">
        <v>9034</v>
      </c>
    </row>
    <row r="1436" spans="5:6" s="181" customFormat="1" ht="14.25">
      <c r="E1436" s="172" t="s">
        <v>1745</v>
      </c>
      <c r="F1436" s="172">
        <v>7504</v>
      </c>
    </row>
    <row r="1437" spans="5:6" s="181" customFormat="1" ht="14.25">
      <c r="E1437" s="172" t="s">
        <v>1746</v>
      </c>
      <c r="F1437" s="172">
        <v>3746</v>
      </c>
    </row>
    <row r="1438" spans="5:6" s="181" customFormat="1" ht="14.25">
      <c r="E1438" s="172" t="s">
        <v>1747</v>
      </c>
      <c r="F1438" s="172">
        <v>78</v>
      </c>
    </row>
    <row r="1439" spans="5:6" s="181" customFormat="1" ht="14.25">
      <c r="E1439" s="172" t="s">
        <v>1748</v>
      </c>
      <c r="F1439" s="172">
        <v>469</v>
      </c>
    </row>
    <row r="1440" spans="5:6" s="181" customFormat="1" ht="14.25">
      <c r="E1440" s="172" t="s">
        <v>1749</v>
      </c>
      <c r="F1440" s="172">
        <v>412</v>
      </c>
    </row>
    <row r="1441" spans="5:6" s="181" customFormat="1" ht="14.25">
      <c r="E1441" s="172" t="s">
        <v>1750</v>
      </c>
      <c r="F1441" s="172">
        <v>2800</v>
      </c>
    </row>
    <row r="1442" spans="5:6" s="181" customFormat="1" ht="14.25">
      <c r="E1442" s="172" t="s">
        <v>1751</v>
      </c>
      <c r="F1442" s="172">
        <v>2801</v>
      </c>
    </row>
    <row r="1443" spans="5:6" s="181" customFormat="1" ht="14.25">
      <c r="E1443" s="172" t="s">
        <v>1752</v>
      </c>
      <c r="F1443" s="172">
        <v>3640</v>
      </c>
    </row>
    <row r="1444" spans="5:6" s="181" customFormat="1" ht="14.25">
      <c r="E1444" s="172" t="s">
        <v>1753</v>
      </c>
      <c r="F1444" s="172">
        <v>4006</v>
      </c>
    </row>
    <row r="1445" spans="5:6" s="181" customFormat="1" ht="14.25">
      <c r="E1445" s="172" t="s">
        <v>1754</v>
      </c>
      <c r="F1445" s="172">
        <v>543</v>
      </c>
    </row>
    <row r="1446" spans="5:6" s="181" customFormat="1" ht="14.25">
      <c r="E1446" s="172" t="s">
        <v>1755</v>
      </c>
      <c r="F1446" s="172">
        <v>1982</v>
      </c>
    </row>
    <row r="1447" spans="5:6" s="181" customFormat="1" ht="14.25">
      <c r="E1447" s="172" t="s">
        <v>1756</v>
      </c>
      <c r="F1447" s="172">
        <v>1334</v>
      </c>
    </row>
    <row r="1448" spans="5:6" s="181" customFormat="1" ht="14.25">
      <c r="E1448" s="172" t="s">
        <v>1757</v>
      </c>
      <c r="F1448" s="172">
        <v>990</v>
      </c>
    </row>
    <row r="1449" spans="5:6" s="181" customFormat="1" ht="14.25">
      <c r="E1449" s="172" t="s">
        <v>1758</v>
      </c>
      <c r="F1449" s="172">
        <v>2640</v>
      </c>
    </row>
    <row r="1450" spans="5:6" s="181" customFormat="1" ht="14.25">
      <c r="E1450" s="172" t="s">
        <v>1759</v>
      </c>
      <c r="F1450" s="172">
        <v>26</v>
      </c>
    </row>
    <row r="1451" spans="5:6" s="181" customFormat="1" ht="14.25">
      <c r="E1451" s="172" t="s">
        <v>1760</v>
      </c>
      <c r="F1451" s="172">
        <v>3602</v>
      </c>
    </row>
    <row r="1452" spans="5:6" s="181" customFormat="1" ht="14.25">
      <c r="E1452" s="172" t="s">
        <v>1761</v>
      </c>
      <c r="F1452" s="172">
        <v>9602</v>
      </c>
    </row>
    <row r="1453" spans="5:6" s="181" customFormat="1" ht="14.25">
      <c r="E1453" s="172" t="s">
        <v>1762</v>
      </c>
      <c r="F1453" s="172">
        <v>8300</v>
      </c>
    </row>
    <row r="1454" spans="5:6" s="181" customFormat="1" ht="14.25">
      <c r="E1454" s="172" t="s">
        <v>1763</v>
      </c>
      <c r="F1454" s="172">
        <v>3795</v>
      </c>
    </row>
    <row r="1455" spans="5:6" s="181" customFormat="1" ht="14.25">
      <c r="E1455" s="172" t="s">
        <v>1764</v>
      </c>
      <c r="F1455" s="172">
        <v>564</v>
      </c>
    </row>
    <row r="1456" spans="5:6" s="181" customFormat="1" ht="14.25">
      <c r="E1456" s="172" t="s">
        <v>1765</v>
      </c>
      <c r="F1456" s="172">
        <v>354</v>
      </c>
    </row>
    <row r="1457" spans="5:6" s="181" customFormat="1" ht="14.25">
      <c r="E1457" s="172" t="s">
        <v>1766</v>
      </c>
      <c r="F1457" s="172">
        <v>1225</v>
      </c>
    </row>
    <row r="1458" spans="5:6" s="181" customFormat="1" ht="14.25">
      <c r="E1458" s="172" t="s">
        <v>1767</v>
      </c>
      <c r="F1458" s="172">
        <v>390</v>
      </c>
    </row>
    <row r="1459" spans="5:6" s="181" customFormat="1" ht="14.25">
      <c r="E1459" s="172" t="s">
        <v>1768</v>
      </c>
      <c r="F1459" s="172">
        <v>444</v>
      </c>
    </row>
    <row r="1460" spans="5:6" s="181" customFormat="1" ht="14.25">
      <c r="E1460" s="172" t="s">
        <v>1769</v>
      </c>
      <c r="F1460" s="172">
        <v>1161</v>
      </c>
    </row>
    <row r="1461" spans="5:6" s="181" customFormat="1" ht="14.25">
      <c r="E1461" s="172" t="s">
        <v>1770</v>
      </c>
      <c r="F1461" s="172">
        <v>9161</v>
      </c>
    </row>
    <row r="1462" spans="5:6" s="181" customFormat="1" ht="14.25">
      <c r="E1462" s="172" t="s">
        <v>1771</v>
      </c>
      <c r="F1462" s="172">
        <v>2016</v>
      </c>
    </row>
    <row r="1463" spans="5:6" s="181" customFormat="1" ht="14.25">
      <c r="E1463" s="172" t="s">
        <v>1772</v>
      </c>
      <c r="F1463" s="172">
        <v>2051</v>
      </c>
    </row>
    <row r="1464" spans="5:6" s="181" customFormat="1" ht="14.25">
      <c r="E1464" s="172" t="s">
        <v>1773</v>
      </c>
      <c r="F1464" s="172">
        <v>362</v>
      </c>
    </row>
    <row r="1465" spans="5:6" s="181" customFormat="1" ht="14.25">
      <c r="E1465" s="172" t="s">
        <v>1774</v>
      </c>
      <c r="F1465" s="172">
        <v>2016</v>
      </c>
    </row>
    <row r="1466" spans="5:6" s="181" customFormat="1" ht="14.25">
      <c r="E1466" s="172" t="s">
        <v>1775</v>
      </c>
      <c r="F1466" s="172">
        <v>539</v>
      </c>
    </row>
    <row r="1467" spans="5:6" s="181" customFormat="1" ht="14.25">
      <c r="E1467" s="172" t="s">
        <v>1776</v>
      </c>
      <c r="F1467" s="172">
        <v>997</v>
      </c>
    </row>
    <row r="1468" spans="5:6" s="181" customFormat="1" ht="14.25">
      <c r="E1468" s="172" t="s">
        <v>1777</v>
      </c>
      <c r="F1468" s="172">
        <v>997</v>
      </c>
    </row>
    <row r="1469" spans="5:6" s="181" customFormat="1" ht="14.25">
      <c r="E1469" s="172" t="s">
        <v>1778</v>
      </c>
      <c r="F1469" s="172">
        <v>3619</v>
      </c>
    </row>
    <row r="1470" spans="5:6" s="181" customFormat="1" ht="14.25">
      <c r="E1470" s="172" t="s">
        <v>1779</v>
      </c>
      <c r="F1470" s="172">
        <v>3782</v>
      </c>
    </row>
    <row r="1471" spans="5:6" s="181" customFormat="1" ht="14.25">
      <c r="E1471" s="172" t="s">
        <v>1780</v>
      </c>
      <c r="F1471" s="172">
        <v>1950</v>
      </c>
    </row>
    <row r="1472" spans="5:6" s="181" customFormat="1" ht="14.25">
      <c r="E1472" s="172" t="s">
        <v>390</v>
      </c>
      <c r="F1472" s="172">
        <v>854</v>
      </c>
    </row>
    <row r="1473" spans="5:6" s="181" customFormat="1" ht="14.25">
      <c r="E1473" s="172" t="s">
        <v>1781</v>
      </c>
      <c r="F1473" s="172">
        <v>8400</v>
      </c>
    </row>
    <row r="1474" spans="5:6" s="181" customFormat="1" ht="14.25">
      <c r="E1474" s="172" t="s">
        <v>1782</v>
      </c>
      <c r="F1474" s="172">
        <v>540</v>
      </c>
    </row>
    <row r="1475" spans="5:6" s="181" customFormat="1" ht="14.25">
      <c r="E1475" s="172" t="s">
        <v>1783</v>
      </c>
      <c r="F1475" s="172">
        <v>540</v>
      </c>
    </row>
    <row r="1476" spans="5:6" s="181" customFormat="1" ht="14.25">
      <c r="E1476" s="172" t="s">
        <v>1784</v>
      </c>
      <c r="F1476" s="172">
        <v>3568</v>
      </c>
    </row>
    <row r="1477" spans="5:6" s="181" customFormat="1" ht="14.25">
      <c r="E1477" s="172" t="s">
        <v>1785</v>
      </c>
      <c r="F1477" s="172">
        <v>542</v>
      </c>
    </row>
    <row r="1478" spans="5:6" s="181" customFormat="1" ht="14.25">
      <c r="E1478" s="172" t="s">
        <v>1786</v>
      </c>
      <c r="F1478" s="172">
        <v>3565</v>
      </c>
    </row>
    <row r="1479" spans="5:6" s="181" customFormat="1" ht="14.25">
      <c r="E1479" s="172" t="s">
        <v>1787</v>
      </c>
      <c r="F1479" s="172">
        <v>542</v>
      </c>
    </row>
    <row r="1480" spans="5:6" s="181" customFormat="1" ht="14.25">
      <c r="E1480" s="172" t="s">
        <v>1788</v>
      </c>
      <c r="F1480" s="172">
        <v>922</v>
      </c>
    </row>
    <row r="1481" spans="5:6" s="181" customFormat="1" ht="14.25">
      <c r="E1481" s="172" t="s">
        <v>1789</v>
      </c>
      <c r="F1481" s="172">
        <v>1069</v>
      </c>
    </row>
    <row r="1482" spans="5:6" s="181" customFormat="1" ht="14.25">
      <c r="E1482" s="172" t="s">
        <v>1790</v>
      </c>
      <c r="F1482" s="172">
        <v>1069</v>
      </c>
    </row>
    <row r="1483" spans="5:6" s="181" customFormat="1" ht="14.25">
      <c r="E1483" s="172" t="s">
        <v>1791</v>
      </c>
      <c r="F1483" s="172">
        <v>539</v>
      </c>
    </row>
    <row r="1484" spans="5:6" s="181" customFormat="1" ht="14.25">
      <c r="E1484" s="172" t="s">
        <v>1792</v>
      </c>
      <c r="F1484" s="172">
        <v>3565</v>
      </c>
    </row>
    <row r="1485" spans="5:6" s="181" customFormat="1" ht="14.25">
      <c r="E1485" s="172" t="s">
        <v>1793</v>
      </c>
      <c r="F1485" s="172">
        <v>4702</v>
      </c>
    </row>
    <row r="1486" spans="5:6" s="181" customFormat="1" ht="14.25">
      <c r="E1486" s="172" t="s">
        <v>1794</v>
      </c>
      <c r="F1486" s="172">
        <v>206</v>
      </c>
    </row>
    <row r="1487" spans="5:6" s="181" customFormat="1" ht="14.25">
      <c r="E1487" s="172" t="s">
        <v>1795</v>
      </c>
      <c r="F1487" s="172">
        <v>735</v>
      </c>
    </row>
    <row r="1488" spans="5:6" s="181" customFormat="1" ht="14.25">
      <c r="E1488" s="172" t="s">
        <v>1796</v>
      </c>
      <c r="F1488" s="172">
        <v>445</v>
      </c>
    </row>
    <row r="1489" spans="5:6" s="181" customFormat="1" ht="14.25">
      <c r="E1489" s="172" t="s">
        <v>1797</v>
      </c>
      <c r="F1489" s="172">
        <v>372</v>
      </c>
    </row>
    <row r="1490" spans="5:6" s="181" customFormat="1" ht="14.25">
      <c r="E1490" s="172" t="s">
        <v>1798</v>
      </c>
      <c r="F1490" s="172">
        <v>8500</v>
      </c>
    </row>
    <row r="1491" spans="5:6" s="181" customFormat="1" ht="14.25">
      <c r="E1491" s="172" t="s">
        <v>1799</v>
      </c>
      <c r="F1491" s="172">
        <v>1936</v>
      </c>
    </row>
    <row r="1492" spans="5:6" s="181" customFormat="1" ht="14.25">
      <c r="E1492" s="172" t="s">
        <v>1800</v>
      </c>
      <c r="F1492" s="172">
        <v>8600</v>
      </c>
    </row>
    <row r="1493" spans="5:6" s="181" customFormat="1" ht="14.25">
      <c r="E1493" s="172" t="s">
        <v>1801</v>
      </c>
      <c r="F1493" s="172">
        <v>135</v>
      </c>
    </row>
    <row r="1494" spans="5:6" s="181" customFormat="1" ht="14.25">
      <c r="E1494" s="172" t="s">
        <v>1802</v>
      </c>
      <c r="F1494" s="172">
        <v>184</v>
      </c>
    </row>
    <row r="1495" spans="5:6" s="181" customFormat="1" ht="14.25">
      <c r="E1495" s="172" t="s">
        <v>1803</v>
      </c>
      <c r="F1495" s="172">
        <v>185</v>
      </c>
    </row>
    <row r="1496" spans="5:6" s="181" customFormat="1" ht="14.25">
      <c r="E1496" s="172" t="s">
        <v>1804</v>
      </c>
      <c r="F1496" s="172">
        <v>335</v>
      </c>
    </row>
    <row r="1497" spans="5:6" s="181" customFormat="1" ht="14.25">
      <c r="E1497" s="172" t="s">
        <v>1805</v>
      </c>
      <c r="F1497" s="172">
        <v>2650</v>
      </c>
    </row>
    <row r="1498" spans="5:6" s="181" customFormat="1" ht="14.25">
      <c r="E1498" s="172" t="s">
        <v>1806</v>
      </c>
      <c r="F1498" s="172">
        <v>1770</v>
      </c>
    </row>
    <row r="1499" spans="5:6" s="181" customFormat="1" ht="14.25">
      <c r="E1499" s="172" t="s">
        <v>1807</v>
      </c>
      <c r="F1499" s="172">
        <v>8002</v>
      </c>
    </row>
    <row r="1500" spans="5:6" s="181" customFormat="1" ht="14.25">
      <c r="E1500" s="172" t="s">
        <v>1808</v>
      </c>
      <c r="F1500" s="172">
        <v>178</v>
      </c>
    </row>
    <row r="1501" spans="5:6" s="181" customFormat="1" ht="14.25">
      <c r="E1501" s="172" t="s">
        <v>1809</v>
      </c>
      <c r="F1501" s="172">
        <v>122</v>
      </c>
    </row>
    <row r="1502" spans="5:6" s="181" customFormat="1" ht="14.25">
      <c r="E1502" s="172" t="s">
        <v>1810</v>
      </c>
      <c r="F1502" s="172">
        <v>4701</v>
      </c>
    </row>
    <row r="1503" spans="5:6" s="181" customFormat="1" ht="14.25">
      <c r="E1503" s="172" t="s">
        <v>1811</v>
      </c>
      <c r="F1503" s="172">
        <v>339</v>
      </c>
    </row>
    <row r="1504" spans="5:6" s="181" customFormat="1" ht="14.25">
      <c r="E1504" s="172" t="s">
        <v>1812</v>
      </c>
      <c r="F1504" s="172">
        <v>460</v>
      </c>
    </row>
    <row r="1505" spans="5:6" s="181" customFormat="1" ht="14.25">
      <c r="E1505" s="172" t="s">
        <v>1813</v>
      </c>
      <c r="F1505" s="172">
        <v>127</v>
      </c>
    </row>
    <row r="1506" spans="5:6" s="181" customFormat="1" ht="14.25">
      <c r="E1506" s="172" t="s">
        <v>1814</v>
      </c>
      <c r="F1506" s="172">
        <v>789</v>
      </c>
    </row>
    <row r="1507" spans="5:6" s="181" customFormat="1" ht="14.25">
      <c r="E1507" s="172" t="s">
        <v>1815</v>
      </c>
      <c r="F1507" s="172">
        <v>616</v>
      </c>
    </row>
    <row r="1508" spans="5:6" s="181" customFormat="1" ht="14.25">
      <c r="E1508" s="172" t="s">
        <v>1816</v>
      </c>
      <c r="F1508" s="172">
        <v>713</v>
      </c>
    </row>
    <row r="1509" spans="5:6" s="181" customFormat="1" ht="14.25">
      <c r="E1509" s="172" t="s">
        <v>1817</v>
      </c>
      <c r="F1509" s="172">
        <v>8700</v>
      </c>
    </row>
    <row r="1510" spans="5:6" s="181" customFormat="1" ht="14.25">
      <c r="E1510" s="172" t="s">
        <v>1818</v>
      </c>
      <c r="F1510" s="172">
        <v>1228</v>
      </c>
    </row>
    <row r="1511" spans="5:6" s="181" customFormat="1" ht="14.25">
      <c r="E1511" s="172" t="s">
        <v>1819</v>
      </c>
      <c r="F1511" s="172">
        <v>247</v>
      </c>
    </row>
    <row r="1512" spans="5:6" s="181" customFormat="1" ht="14.25">
      <c r="E1512" s="172" t="s">
        <v>1820</v>
      </c>
      <c r="F1512" s="172">
        <v>437</v>
      </c>
    </row>
    <row r="1513" spans="5:6" s="181" customFormat="1" ht="14.25">
      <c r="E1513" s="172" t="s">
        <v>1821</v>
      </c>
      <c r="F1513" s="172">
        <v>1260</v>
      </c>
    </row>
    <row r="1514" spans="5:6" s="181" customFormat="1" ht="14.25">
      <c r="E1514" s="172" t="s">
        <v>1822</v>
      </c>
      <c r="F1514" s="172">
        <v>1805</v>
      </c>
    </row>
    <row r="1515" spans="5:6" s="181" customFormat="1" ht="14.25">
      <c r="E1515" s="172" t="s">
        <v>1823</v>
      </c>
      <c r="F1515" s="172">
        <v>3711</v>
      </c>
    </row>
    <row r="1516" spans="5:6" s="181" customFormat="1" ht="14.25">
      <c r="E1516" s="172" t="s">
        <v>1824</v>
      </c>
      <c r="F1516" s="172">
        <v>324</v>
      </c>
    </row>
    <row r="1517" spans="5:6" s="181" customFormat="1" ht="14.25">
      <c r="E1517" s="172" t="s">
        <v>1825</v>
      </c>
      <c r="F1517" s="172">
        <v>282</v>
      </c>
    </row>
    <row r="1518" spans="5:6" s="181" customFormat="1" ht="14.25">
      <c r="E1518" s="172" t="s">
        <v>1826</v>
      </c>
      <c r="F1518" s="172">
        <v>3571</v>
      </c>
    </row>
    <row r="1519" spans="5:6" s="181" customFormat="1" ht="14.25">
      <c r="E1519" s="172" t="s">
        <v>1827</v>
      </c>
      <c r="F1519" s="172">
        <v>913</v>
      </c>
    </row>
    <row r="1520" spans="5:6" s="181" customFormat="1" ht="14.25">
      <c r="E1520" s="172" t="s">
        <v>1828</v>
      </c>
      <c r="F1520" s="172">
        <v>913</v>
      </c>
    </row>
    <row r="1521" spans="5:6" s="181" customFormat="1" ht="14.25">
      <c r="E1521" s="172" t="s">
        <v>1829</v>
      </c>
      <c r="F1521" s="172">
        <v>865</v>
      </c>
    </row>
    <row r="1522" spans="5:6" s="181" customFormat="1" ht="14.25">
      <c r="E1522" s="172" t="s">
        <v>1830</v>
      </c>
      <c r="F1522" s="172">
        <v>917</v>
      </c>
    </row>
    <row r="1523" spans="5:6" s="181" customFormat="1" ht="14.25">
      <c r="E1523" s="172" t="s">
        <v>1831</v>
      </c>
      <c r="F1523" s="172">
        <v>1286</v>
      </c>
    </row>
    <row r="1524" spans="5:6" s="181" customFormat="1" ht="14.25">
      <c r="E1524" s="172" t="s">
        <v>1832</v>
      </c>
      <c r="F1524" s="172">
        <v>9286</v>
      </c>
    </row>
    <row r="1525" spans="5:6" s="181" customFormat="1" ht="14.25">
      <c r="E1525" s="172" t="s">
        <v>1833</v>
      </c>
      <c r="F1525" s="172">
        <v>1286</v>
      </c>
    </row>
    <row r="1526" spans="5:6" s="181" customFormat="1" ht="14.25">
      <c r="E1526" s="172" t="s">
        <v>1834</v>
      </c>
      <c r="F1526" s="172">
        <v>1996</v>
      </c>
    </row>
    <row r="1527" spans="5:6" s="181" customFormat="1" ht="14.25">
      <c r="E1527" s="172" t="s">
        <v>1835</v>
      </c>
      <c r="F1527" s="172">
        <v>721</v>
      </c>
    </row>
    <row r="1528" spans="5:6" s="181" customFormat="1" ht="14.25">
      <c r="E1528" s="172" t="s">
        <v>1836</v>
      </c>
      <c r="F1528" s="172">
        <v>304</v>
      </c>
    </row>
    <row r="1529" spans="5:6" s="181" customFormat="1" ht="14.25">
      <c r="E1529" s="172" t="s">
        <v>1837</v>
      </c>
      <c r="F1529" s="172">
        <v>861</v>
      </c>
    </row>
    <row r="1530" spans="5:6" s="181" customFormat="1" ht="14.25">
      <c r="E1530" s="172" t="s">
        <v>1838</v>
      </c>
      <c r="F1530" s="172">
        <v>885</v>
      </c>
    </row>
    <row r="1531" spans="5:6" s="181" customFormat="1" ht="14.25">
      <c r="E1531" s="172" t="s">
        <v>1839</v>
      </c>
      <c r="F1531" s="172">
        <v>36</v>
      </c>
    </row>
    <row r="1532" spans="5:6" s="181" customFormat="1" ht="14.25">
      <c r="E1532" s="172" t="s">
        <v>1840</v>
      </c>
      <c r="F1532" s="172">
        <v>284</v>
      </c>
    </row>
    <row r="1533" spans="5:6" s="181" customFormat="1" ht="14.25">
      <c r="E1533" s="172" t="s">
        <v>1841</v>
      </c>
      <c r="F1533" s="172">
        <v>293</v>
      </c>
    </row>
    <row r="1534" spans="5:6" s="181" customFormat="1" ht="14.25">
      <c r="E1534" s="172" t="s">
        <v>1842</v>
      </c>
      <c r="F1534" s="172">
        <v>142</v>
      </c>
    </row>
    <row r="1535" spans="5:6" s="181" customFormat="1" ht="14.25">
      <c r="E1535" s="172" t="s">
        <v>1843</v>
      </c>
      <c r="F1535" s="172">
        <v>2008</v>
      </c>
    </row>
    <row r="1536" spans="5:6" s="181" customFormat="1" ht="14.25">
      <c r="E1536" s="172" t="s">
        <v>1844</v>
      </c>
      <c r="F1536" s="172">
        <v>18</v>
      </c>
    </row>
    <row r="1537" spans="5:6" s="181" customFormat="1" ht="14.25">
      <c r="E1537" s="172" t="s">
        <v>1845</v>
      </c>
      <c r="F1537" s="172">
        <v>259</v>
      </c>
    </row>
    <row r="1538" spans="5:6" s="181" customFormat="1" ht="14.25">
      <c r="E1538" s="172" t="s">
        <v>1846</v>
      </c>
      <c r="F1538" s="172">
        <v>329</v>
      </c>
    </row>
    <row r="1539" spans="5:6" s="181" customFormat="1" ht="14.25">
      <c r="E1539" s="172" t="s">
        <v>1847</v>
      </c>
      <c r="F1539" s="172">
        <v>1058</v>
      </c>
    </row>
    <row r="1540" spans="5:6" s="181" customFormat="1" ht="14.25">
      <c r="E1540" s="172" t="s">
        <v>1848</v>
      </c>
      <c r="F1540" s="172">
        <v>739</v>
      </c>
    </row>
    <row r="1541" spans="5:6" s="181" customFormat="1" ht="14.25">
      <c r="E1541" s="172" t="s">
        <v>1849</v>
      </c>
      <c r="F1541" s="172">
        <v>2049</v>
      </c>
    </row>
    <row r="1542" spans="5:6" s="181" customFormat="1" ht="14.25">
      <c r="E1542" s="172" t="s">
        <v>1850</v>
      </c>
      <c r="F1542" s="172">
        <v>327</v>
      </c>
    </row>
    <row r="1543" spans="5:6" s="181" customFormat="1" ht="14.25">
      <c r="E1543" s="172" t="s">
        <v>1851</v>
      </c>
      <c r="F1543" s="172">
        <v>27</v>
      </c>
    </row>
    <row r="1544" spans="5:6" s="181" customFormat="1" ht="14.25">
      <c r="E1544" s="172" t="s">
        <v>1852</v>
      </c>
      <c r="F1544" s="172">
        <v>1223</v>
      </c>
    </row>
    <row r="1545" spans="5:6" s="181" customFormat="1" ht="14.25">
      <c r="E1545" s="172" t="s">
        <v>1853</v>
      </c>
      <c r="F1545" s="172">
        <v>2015</v>
      </c>
    </row>
    <row r="1546" spans="5:6" s="181" customFormat="1" ht="14.25">
      <c r="E1546" s="172" t="s">
        <v>1854</v>
      </c>
      <c r="F1546" s="172">
        <v>2057</v>
      </c>
    </row>
    <row r="1547" spans="5:6" s="181" customFormat="1" ht="14.25">
      <c r="E1547" s="172" t="s">
        <v>1855</v>
      </c>
      <c r="F1547" s="172">
        <v>555</v>
      </c>
    </row>
    <row r="1548" spans="5:6" s="181" customFormat="1" ht="14.25">
      <c r="E1548" s="172" t="s">
        <v>1856</v>
      </c>
      <c r="F1548" s="172">
        <v>306</v>
      </c>
    </row>
    <row r="1549" spans="5:6" s="181" customFormat="1" ht="14.25">
      <c r="E1549" s="172" t="s">
        <v>1857</v>
      </c>
      <c r="F1549" s="172">
        <v>3578</v>
      </c>
    </row>
    <row r="1550" spans="5:6" s="181" customFormat="1" ht="14.25">
      <c r="E1550" s="172" t="s">
        <v>1858</v>
      </c>
      <c r="F1550" s="172">
        <v>1031</v>
      </c>
    </row>
    <row r="1551" spans="5:6" s="181" customFormat="1" ht="14.25">
      <c r="E1551" s="172" t="s">
        <v>1859</v>
      </c>
      <c r="F1551" s="172">
        <v>1032</v>
      </c>
    </row>
    <row r="1552" spans="5:6" s="181" customFormat="1" ht="14.25">
      <c r="E1552" s="172" t="s">
        <v>1860</v>
      </c>
      <c r="F1552" s="172">
        <v>1304</v>
      </c>
    </row>
    <row r="1553" spans="5:6" s="181" customFormat="1" ht="14.25">
      <c r="E1553" s="172" t="s">
        <v>1861</v>
      </c>
      <c r="F1553" s="172">
        <v>741</v>
      </c>
    </row>
    <row r="1554" spans="5:6" s="181" customFormat="1" ht="14.25">
      <c r="E1554" s="172" t="s">
        <v>1862</v>
      </c>
      <c r="F1554" s="172">
        <v>761</v>
      </c>
    </row>
    <row r="1555" spans="5:6" s="181" customFormat="1" ht="14.25">
      <c r="E1555" s="172" t="s">
        <v>1863</v>
      </c>
      <c r="F1555" s="172">
        <v>394</v>
      </c>
    </row>
    <row r="1556" spans="5:6" s="181" customFormat="1" ht="14.25">
      <c r="E1556" s="172" t="s">
        <v>1864</v>
      </c>
      <c r="F1556" s="172">
        <v>614</v>
      </c>
    </row>
    <row r="1557" spans="5:6" s="181" customFormat="1" ht="14.25">
      <c r="E1557" s="172" t="s">
        <v>1865</v>
      </c>
      <c r="F1557" s="172">
        <v>1265</v>
      </c>
    </row>
    <row r="1558" spans="5:6" s="181" customFormat="1" ht="14.25">
      <c r="E1558" s="172" t="s">
        <v>1866</v>
      </c>
      <c r="F1558" s="172">
        <v>415</v>
      </c>
    </row>
    <row r="1559" spans="5:6" s="181" customFormat="1" ht="14.25">
      <c r="E1559" s="172" t="s">
        <v>1867</v>
      </c>
      <c r="F1559" s="172">
        <v>9177</v>
      </c>
    </row>
    <row r="1560" spans="5:6" s="181" customFormat="1" ht="14.25">
      <c r="E1560" s="172" t="s">
        <v>1868</v>
      </c>
      <c r="F1560" s="172">
        <v>456</v>
      </c>
    </row>
    <row r="1561" spans="5:6" s="181" customFormat="1" ht="14.25">
      <c r="E1561" s="172" t="s">
        <v>1869</v>
      </c>
      <c r="F1561" s="172">
        <v>1235</v>
      </c>
    </row>
    <row r="1562" spans="5:6" s="181" customFormat="1" ht="14.25">
      <c r="E1562" s="172" t="s">
        <v>1870</v>
      </c>
      <c r="F1562" s="172">
        <v>1102</v>
      </c>
    </row>
    <row r="1563" spans="5:6" s="181" customFormat="1" ht="14.25">
      <c r="E1563" s="172" t="s">
        <v>1871</v>
      </c>
      <c r="F1563" s="172">
        <v>224</v>
      </c>
    </row>
    <row r="1564" spans="5:6" s="181" customFormat="1" ht="14.25">
      <c r="E1564" s="172" t="s">
        <v>1872</v>
      </c>
      <c r="F1564" s="172">
        <v>527</v>
      </c>
    </row>
    <row r="1565" spans="5:6" s="181" customFormat="1" ht="14.25">
      <c r="E1565" s="172" t="s">
        <v>1873</v>
      </c>
      <c r="F1565" s="172">
        <v>1987</v>
      </c>
    </row>
    <row r="1566" spans="5:6" s="181" customFormat="1" ht="14.25">
      <c r="E1566" s="172" t="s">
        <v>1874</v>
      </c>
      <c r="F1566" s="172">
        <v>7</v>
      </c>
    </row>
    <row r="1567" spans="5:6" s="181" customFormat="1" ht="14.25">
      <c r="E1567" s="172" t="s">
        <v>1875</v>
      </c>
      <c r="F1567" s="172">
        <v>1266</v>
      </c>
    </row>
    <row r="1568" spans="5:6" s="181" customFormat="1" ht="14.25">
      <c r="E1568" s="172" t="s">
        <v>1876</v>
      </c>
      <c r="F1568" s="172">
        <v>865</v>
      </c>
    </row>
    <row r="1569" spans="5:6" s="181" customFormat="1" ht="14.25">
      <c r="E1569" s="172" t="s">
        <v>1877</v>
      </c>
      <c r="F1569" s="172">
        <v>9917</v>
      </c>
    </row>
    <row r="1570" spans="5:6" s="181" customFormat="1" ht="14.25">
      <c r="E1570" s="172" t="s">
        <v>1878</v>
      </c>
      <c r="F1570" s="172">
        <v>658</v>
      </c>
    </row>
    <row r="1571" spans="5:6" s="181" customFormat="1" ht="14.25">
      <c r="E1571" s="172" t="s">
        <v>1879</v>
      </c>
      <c r="F1571" s="172">
        <v>1267</v>
      </c>
    </row>
    <row r="1572" spans="5:6" s="181" customFormat="1" ht="14.25">
      <c r="E1572" s="172" t="s">
        <v>1880</v>
      </c>
      <c r="F1572" s="172">
        <v>1267</v>
      </c>
    </row>
    <row r="1573" spans="5:6" s="181" customFormat="1" ht="14.25">
      <c r="E1573" s="172" t="s">
        <v>1881</v>
      </c>
      <c r="F1573" s="172">
        <v>658</v>
      </c>
    </row>
    <row r="1574" spans="5:6" s="181" customFormat="1" ht="14.25">
      <c r="E1574" s="172" t="s">
        <v>1882</v>
      </c>
      <c r="F1574" s="172">
        <v>3641</v>
      </c>
    </row>
    <row r="1575" spans="5:6" s="181" customFormat="1" ht="14.25">
      <c r="E1575" s="172" t="s">
        <v>1883</v>
      </c>
      <c r="F1575" s="172">
        <v>1165</v>
      </c>
    </row>
    <row r="1576" spans="5:6" s="181" customFormat="1" ht="14.25">
      <c r="E1576" s="172" t="s">
        <v>1884</v>
      </c>
      <c r="F1576" s="172">
        <v>1160</v>
      </c>
    </row>
    <row r="1577" spans="5:6" s="181" customFormat="1" ht="14.25">
      <c r="E1577" s="172" t="s">
        <v>1885</v>
      </c>
      <c r="F1577" s="172">
        <v>9176</v>
      </c>
    </row>
    <row r="1578" spans="5:6" s="181" customFormat="1" ht="14.25">
      <c r="E1578" s="172" t="s">
        <v>1886</v>
      </c>
      <c r="F1578" s="172">
        <v>873</v>
      </c>
    </row>
    <row r="1579" spans="5:6" s="181" customFormat="1" ht="14.25">
      <c r="E1579" s="172" t="s">
        <v>1887</v>
      </c>
      <c r="F1579" s="172">
        <v>439</v>
      </c>
    </row>
    <row r="1580" spans="5:6" s="181" customFormat="1" ht="14.25">
      <c r="E1580" s="172" t="s">
        <v>1888</v>
      </c>
      <c r="F1580" s="172">
        <v>812</v>
      </c>
    </row>
    <row r="1581" spans="5:6" s="181" customFormat="1" ht="14.25">
      <c r="E1581" s="172" t="s">
        <v>1889</v>
      </c>
      <c r="F1581" s="172">
        <v>9812</v>
      </c>
    </row>
    <row r="1582" spans="5:6" s="181" customFormat="1" ht="14.25">
      <c r="E1582" s="172" t="s">
        <v>1890</v>
      </c>
      <c r="F1582" s="172">
        <v>1364</v>
      </c>
    </row>
    <row r="1583" spans="5:6" s="181" customFormat="1" ht="14.25">
      <c r="E1583" s="172" t="s">
        <v>1891</v>
      </c>
      <c r="F1583" s="172">
        <v>1984</v>
      </c>
    </row>
    <row r="1584" spans="5:6" s="181" customFormat="1" ht="14.25">
      <c r="E1584" s="172" t="s">
        <v>1892</v>
      </c>
      <c r="F1584" s="172">
        <v>366</v>
      </c>
    </row>
    <row r="1585" spans="5:6" s="181" customFormat="1" ht="14.25">
      <c r="E1585" s="172" t="s">
        <v>1893</v>
      </c>
      <c r="F1585" s="172">
        <v>3784</v>
      </c>
    </row>
    <row r="1586" spans="5:6" s="181" customFormat="1" ht="14.25">
      <c r="E1586" s="172" t="s">
        <v>1894</v>
      </c>
      <c r="F1586" s="172">
        <v>1988</v>
      </c>
    </row>
    <row r="1587" spans="5:6" s="181" customFormat="1" ht="14.25">
      <c r="E1587" s="172" t="s">
        <v>1895</v>
      </c>
      <c r="F1587" s="172">
        <v>432</v>
      </c>
    </row>
    <row r="1588" spans="5:6" s="181" customFormat="1" ht="14.25">
      <c r="E1588" s="172" t="s">
        <v>1896</v>
      </c>
      <c r="F1588" s="172">
        <v>1337</v>
      </c>
    </row>
    <row r="1589" spans="5:6" s="181" customFormat="1" ht="14.25">
      <c r="E1589" s="172" t="s">
        <v>1897</v>
      </c>
      <c r="F1589" s="172">
        <v>1287</v>
      </c>
    </row>
    <row r="1590" spans="5:6" s="181" customFormat="1" ht="14.25">
      <c r="E1590" s="172" t="s">
        <v>1898</v>
      </c>
      <c r="F1590" s="172">
        <v>1132</v>
      </c>
    </row>
    <row r="1591" spans="5:6" s="181" customFormat="1" ht="14.25">
      <c r="E1591" s="172" t="s">
        <v>1899</v>
      </c>
      <c r="F1591" s="172">
        <v>538</v>
      </c>
    </row>
    <row r="1592" spans="5:6" s="181" customFormat="1" ht="14.25">
      <c r="E1592" s="172" t="s">
        <v>1900</v>
      </c>
      <c r="F1592" s="172">
        <v>4009</v>
      </c>
    </row>
    <row r="1593" spans="5:6" s="181" customFormat="1" ht="14.25">
      <c r="E1593" s="172" t="s">
        <v>1901</v>
      </c>
      <c r="F1593" s="172">
        <v>856</v>
      </c>
    </row>
    <row r="1594" spans="5:6" s="181" customFormat="1" ht="14.25">
      <c r="E1594" s="172" t="s">
        <v>1902</v>
      </c>
      <c r="F1594" s="172">
        <v>661</v>
      </c>
    </row>
    <row r="1595" spans="5:6" s="181" customFormat="1" ht="14.25">
      <c r="E1595" s="172" t="s">
        <v>1903</v>
      </c>
      <c r="F1595" s="172">
        <v>1990</v>
      </c>
    </row>
    <row r="1596" spans="5:6" s="181" customFormat="1" ht="14.25">
      <c r="E1596" s="172" t="s">
        <v>1904</v>
      </c>
      <c r="F1596" s="172">
        <v>264</v>
      </c>
    </row>
    <row r="1597" spans="5:6" s="181" customFormat="1" ht="14.25">
      <c r="E1597" s="172" t="s">
        <v>1905</v>
      </c>
      <c r="F1597" s="172">
        <v>1926</v>
      </c>
    </row>
    <row r="1598" spans="5:6" s="181" customFormat="1" ht="14.25">
      <c r="E1598" s="172" t="s">
        <v>1906</v>
      </c>
      <c r="F1598" s="172">
        <v>237</v>
      </c>
    </row>
    <row r="1599" spans="5:6" s="181" customFormat="1" ht="14.25">
      <c r="E1599" s="172" t="s">
        <v>1907</v>
      </c>
      <c r="F1599" s="172">
        <v>921</v>
      </c>
    </row>
    <row r="1600" spans="5:6" s="181" customFormat="1" ht="14.25">
      <c r="E1600" s="172" t="s">
        <v>1908</v>
      </c>
      <c r="F1600" s="172">
        <v>1106</v>
      </c>
    </row>
    <row r="1601" spans="5:6" s="181" customFormat="1" ht="14.25">
      <c r="E1601" s="172" t="s">
        <v>1909</v>
      </c>
      <c r="F1601" s="172">
        <v>3720</v>
      </c>
    </row>
    <row r="1602" spans="5:6" s="181" customFormat="1" ht="14.25">
      <c r="E1602" s="172" t="s">
        <v>1910</v>
      </c>
      <c r="F1602" s="172">
        <v>232</v>
      </c>
    </row>
    <row r="1603" spans="5:6" s="181" customFormat="1" ht="14.25">
      <c r="E1603" s="172" t="s">
        <v>1911</v>
      </c>
      <c r="F1603" s="172">
        <v>692</v>
      </c>
    </row>
    <row r="1604" spans="5:6" s="181" customFormat="1" ht="14.25">
      <c r="E1604" s="172" t="s">
        <v>1912</v>
      </c>
      <c r="F1604" s="172">
        <v>846</v>
      </c>
    </row>
    <row r="1605" spans="5:6" s="181" customFormat="1" ht="14.25">
      <c r="E1605" s="172" t="s">
        <v>1913</v>
      </c>
      <c r="F1605" s="172">
        <v>8800</v>
      </c>
    </row>
    <row r="1606" spans="5:6" s="181" customFormat="1" ht="14.25">
      <c r="E1606" s="172" t="s">
        <v>1914</v>
      </c>
      <c r="F1606" s="172">
        <v>8801</v>
      </c>
    </row>
    <row r="1607" spans="5:6" s="181" customFormat="1" ht="14.25">
      <c r="E1607" s="172" t="s">
        <v>1915</v>
      </c>
      <c r="F1607" s="172">
        <v>3649</v>
      </c>
    </row>
    <row r="1608" spans="5:6" s="181" customFormat="1" ht="14.25">
      <c r="E1608" s="172" t="s">
        <v>1916</v>
      </c>
      <c r="F1608" s="172">
        <v>1233</v>
      </c>
    </row>
    <row r="1609" spans="5:6" s="181" customFormat="1" ht="14.25">
      <c r="E1609" s="172" t="s">
        <v>1917</v>
      </c>
      <c r="F1609" s="172">
        <v>292</v>
      </c>
    </row>
    <row r="1610" spans="5:6" s="181" customFormat="1" ht="14.25">
      <c r="E1610" s="172" t="s">
        <v>1918</v>
      </c>
      <c r="F1610" s="172">
        <v>1114</v>
      </c>
    </row>
    <row r="1611" spans="5:6" s="181" customFormat="1" ht="14.25">
      <c r="E1611" s="172" t="s">
        <v>1919</v>
      </c>
      <c r="F1611" s="172">
        <v>126</v>
      </c>
    </row>
    <row r="1612" spans="5:6" s="181" customFormat="1" ht="14.25">
      <c r="E1612" s="172" t="s">
        <v>1920</v>
      </c>
      <c r="F1612" s="172">
        <v>398</v>
      </c>
    </row>
    <row r="1613" spans="5:6" s="181" customFormat="1" ht="14.25">
      <c r="E1613" s="172" t="s">
        <v>1921</v>
      </c>
      <c r="F1613" s="172">
        <v>1045</v>
      </c>
    </row>
    <row r="1614" spans="5:6" s="181" customFormat="1" ht="14.25">
      <c r="E1614" s="172" t="s">
        <v>1922</v>
      </c>
      <c r="F1614" s="172">
        <v>763</v>
      </c>
    </row>
    <row r="1615" spans="5:6" s="181" customFormat="1" ht="14.25">
      <c r="E1615" s="172" t="s">
        <v>1923</v>
      </c>
      <c r="F1615" s="172">
        <v>2062</v>
      </c>
    </row>
    <row r="1616" spans="5:6" s="181" customFormat="1" ht="14.25">
      <c r="E1616" s="172" t="s">
        <v>1924</v>
      </c>
      <c r="F1616" s="172">
        <v>2061</v>
      </c>
    </row>
    <row r="1617" spans="5:6" s="181" customFormat="1" ht="14.25">
      <c r="E1617" s="172" t="s">
        <v>1925</v>
      </c>
      <c r="F1617" s="172">
        <v>1172</v>
      </c>
    </row>
    <row r="1618" spans="5:6" s="181" customFormat="1" ht="14.25">
      <c r="E1618" s="172" t="s">
        <v>1926</v>
      </c>
      <c r="F1618" s="172">
        <v>3558</v>
      </c>
    </row>
    <row r="1619" spans="5:6" s="181" customFormat="1" ht="14.25">
      <c r="E1619" s="172" t="s">
        <v>1927</v>
      </c>
      <c r="F1619" s="172">
        <v>1083</v>
      </c>
    </row>
    <row r="1620" spans="5:6" s="181" customFormat="1" ht="14.25">
      <c r="E1620" s="172" t="s">
        <v>1928</v>
      </c>
      <c r="F1620" s="172">
        <v>1083</v>
      </c>
    </row>
    <row r="1621" spans="5:6" s="181" customFormat="1" ht="14.25">
      <c r="E1621" s="172" t="s">
        <v>1929</v>
      </c>
      <c r="F1621" s="172">
        <v>163</v>
      </c>
    </row>
    <row r="1622" spans="5:6" s="181" customFormat="1" ht="14.25">
      <c r="E1622" s="172" t="s">
        <v>1930</v>
      </c>
      <c r="F1622" s="172">
        <v>10</v>
      </c>
    </row>
    <row r="1623" spans="5:6" s="181" customFormat="1" ht="14.25">
      <c r="E1623" s="172" t="s">
        <v>1931</v>
      </c>
      <c r="F1623" s="172">
        <v>5000</v>
      </c>
    </row>
    <row r="1624" spans="5:6" s="181" customFormat="1" ht="14.25">
      <c r="E1624" s="172" t="s">
        <v>1932</v>
      </c>
      <c r="F1624" s="172">
        <v>84</v>
      </c>
    </row>
    <row r="1625" spans="5:6" s="181" customFormat="1" ht="14.25">
      <c r="E1625" s="172" t="s">
        <v>1933</v>
      </c>
      <c r="F1625" s="172">
        <v>287</v>
      </c>
    </row>
    <row r="1626" spans="5:6" s="181" customFormat="1" ht="14.25">
      <c r="E1626" s="172" t="s">
        <v>1934</v>
      </c>
      <c r="F1626" s="172">
        <v>154</v>
      </c>
    </row>
    <row r="1627" spans="5:6" s="181" customFormat="1" ht="14.25">
      <c r="E1627" s="172" t="s">
        <v>1935</v>
      </c>
      <c r="F1627" s="172">
        <v>103</v>
      </c>
    </row>
    <row r="1628" spans="5:6" s="181" customFormat="1" ht="14.25">
      <c r="E1628" s="172" t="s">
        <v>1936</v>
      </c>
      <c r="F1628" s="172">
        <v>1460</v>
      </c>
    </row>
    <row r="1629" spans="5:6" s="181" customFormat="1" ht="14.25">
      <c r="E1629" s="172" t="s">
        <v>1937</v>
      </c>
      <c r="F1629" s="172">
        <v>719</v>
      </c>
    </row>
    <row r="1630" spans="5:6" s="181" customFormat="1" ht="14.25">
      <c r="E1630" s="172" t="s">
        <v>1938</v>
      </c>
      <c r="F1630" s="172">
        <v>1054</v>
      </c>
    </row>
    <row r="1631" spans="5:6" s="181" customFormat="1" ht="14.25">
      <c r="E1631" s="172" t="s">
        <v>1939</v>
      </c>
      <c r="F1631" s="172">
        <v>1055</v>
      </c>
    </row>
    <row r="1632" spans="5:6" s="181" customFormat="1" ht="14.25">
      <c r="E1632" s="172" t="s">
        <v>1940</v>
      </c>
      <c r="F1632" s="172">
        <v>1283</v>
      </c>
    </row>
    <row r="1633" spans="5:6" s="181" customFormat="1" ht="14.25">
      <c r="E1633" s="172" t="s">
        <v>1941</v>
      </c>
      <c r="F1633" s="172">
        <v>1452</v>
      </c>
    </row>
    <row r="1634" spans="5:6" s="181" customFormat="1" ht="14.25">
      <c r="E1634" s="172" t="s">
        <v>1942</v>
      </c>
      <c r="F1634" s="172">
        <v>1851</v>
      </c>
    </row>
    <row r="1635" spans="5:6" s="181" customFormat="1" ht="14.25">
      <c r="E1635" s="172" t="s">
        <v>1943</v>
      </c>
      <c r="F1635" s="172">
        <v>3719</v>
      </c>
    </row>
    <row r="1636" spans="5:6" s="181" customFormat="1" ht="14.25">
      <c r="E1636" s="172" t="s">
        <v>1944</v>
      </c>
      <c r="F1636" s="172">
        <v>1051</v>
      </c>
    </row>
    <row r="1637" spans="5:6" s="181" customFormat="1" ht="14.25">
      <c r="E1637" s="172" t="s">
        <v>1945</v>
      </c>
      <c r="F1637" s="172">
        <v>2003</v>
      </c>
    </row>
    <row r="1638" spans="5:6" s="181" customFormat="1" ht="14.25">
      <c r="E1638" s="172" t="s">
        <v>1946</v>
      </c>
      <c r="F1638" s="172">
        <v>2050</v>
      </c>
    </row>
    <row r="1639" spans="5:6" s="181" customFormat="1" ht="14.25">
      <c r="E1639" s="172" t="s">
        <v>1947</v>
      </c>
      <c r="F1639" s="172">
        <v>2050</v>
      </c>
    </row>
    <row r="1640" spans="5:6" s="181" customFormat="1" ht="14.25">
      <c r="E1640" s="172" t="s">
        <v>1948</v>
      </c>
      <c r="F1640" s="172">
        <v>2050</v>
      </c>
    </row>
    <row r="1641" spans="5:6" s="181" customFormat="1" ht="14.25">
      <c r="E1641" s="172" t="s">
        <v>1949</v>
      </c>
      <c r="F1641" s="172">
        <v>1237</v>
      </c>
    </row>
    <row r="1642" spans="5:6" s="181" customFormat="1" ht="14.25">
      <c r="E1642" s="172" t="s">
        <v>1950</v>
      </c>
      <c r="F1642" s="172">
        <v>727</v>
      </c>
    </row>
    <row r="1643" spans="5:6" s="181" customFormat="1" ht="14.25">
      <c r="E1643" s="172" t="s">
        <v>1951</v>
      </c>
      <c r="F1643" s="172">
        <v>744</v>
      </c>
    </row>
    <row r="1644" spans="5:6" s="181" customFormat="1" ht="14.25">
      <c r="E1644" s="172" t="s">
        <v>1952</v>
      </c>
      <c r="F1644" s="172">
        <v>814</v>
      </c>
    </row>
    <row r="1645" spans="5:6" s="181" customFormat="1" ht="14.25">
      <c r="E1645" s="172" t="s">
        <v>1953</v>
      </c>
      <c r="F1645" s="172">
        <v>1467</v>
      </c>
    </row>
    <row r="1646" spans="5:6" s="181" customFormat="1" ht="14.25">
      <c r="E1646" s="172" t="s">
        <v>1954</v>
      </c>
      <c r="F1646" s="172">
        <v>2202</v>
      </c>
    </row>
    <row r="1647" spans="5:6" s="181" customFormat="1" ht="14.25">
      <c r="E1647" s="172" t="s">
        <v>1955</v>
      </c>
      <c r="F1647" s="172">
        <v>1244</v>
      </c>
    </row>
    <row r="1648" spans="5:6" s="181" customFormat="1" ht="14.25">
      <c r="E1648" s="172" t="s">
        <v>1956</v>
      </c>
      <c r="F1648" s="172">
        <v>2002</v>
      </c>
    </row>
    <row r="1649" spans="5:6" s="181" customFormat="1" ht="14.25">
      <c r="E1649" s="172" t="s">
        <v>1957</v>
      </c>
      <c r="F1649" s="172">
        <v>752</v>
      </c>
    </row>
    <row r="1650" spans="5:6" s="181" customFormat="1" ht="14.25">
      <c r="E1650" s="172" t="s">
        <v>1958</v>
      </c>
      <c r="F1650" s="172">
        <v>1995</v>
      </c>
    </row>
    <row r="1651" spans="5:6" s="181" customFormat="1" ht="14.25">
      <c r="E1651" s="172" t="s">
        <v>1959</v>
      </c>
      <c r="F1651" s="172">
        <v>709</v>
      </c>
    </row>
    <row r="1652" spans="5:6" s="181" customFormat="1" ht="14.25">
      <c r="E1652" s="172" t="s">
        <v>1960</v>
      </c>
      <c r="F1652" s="172">
        <v>665</v>
      </c>
    </row>
    <row r="1653" spans="5:6" s="181" customFormat="1" ht="14.25">
      <c r="E1653" s="172" t="s">
        <v>1961</v>
      </c>
      <c r="F1653" s="172">
        <v>3563</v>
      </c>
    </row>
    <row r="1654" spans="5:6" s="181" customFormat="1" ht="14.25">
      <c r="E1654" s="172" t="s">
        <v>1962</v>
      </c>
      <c r="F1654" s="172">
        <v>9563</v>
      </c>
    </row>
    <row r="1655" spans="5:6" s="181" customFormat="1" ht="14.25">
      <c r="E1655" s="172" t="s">
        <v>1963</v>
      </c>
      <c r="F1655" s="172">
        <v>970</v>
      </c>
    </row>
    <row r="1656" spans="5:6" s="181" customFormat="1" ht="14.25">
      <c r="E1656" s="172" t="s">
        <v>1964</v>
      </c>
      <c r="F1656" s="172">
        <v>970</v>
      </c>
    </row>
    <row r="1657" spans="5:6" s="181" customFormat="1" ht="14.25">
      <c r="E1657" s="172" t="s">
        <v>1965</v>
      </c>
      <c r="F1657" s="172">
        <v>9484</v>
      </c>
    </row>
    <row r="1658" spans="5:6" s="181" customFormat="1" ht="14.25">
      <c r="E1658" s="172" t="s">
        <v>1966</v>
      </c>
      <c r="F1658" s="172">
        <v>1346</v>
      </c>
    </row>
    <row r="1659" spans="5:6" s="181" customFormat="1" ht="14.25">
      <c r="E1659" s="172" t="s">
        <v>1967</v>
      </c>
      <c r="F1659" s="172">
        <v>1849</v>
      </c>
    </row>
    <row r="1660" spans="5:6" s="181" customFormat="1" ht="14.25">
      <c r="E1660" s="172" t="s">
        <v>1968</v>
      </c>
      <c r="F1660" s="172">
        <v>778</v>
      </c>
    </row>
    <row r="1661" spans="5:6" s="181" customFormat="1" ht="14.25">
      <c r="E1661" s="181">
        <v>0</v>
      </c>
      <c r="F1661" s="181" t="s">
        <v>1979</v>
      </c>
    </row>
  </sheetData>
  <sheetProtection selectLockedCells="1" selectUnlockedCells="1"/>
  <customSheetViews>
    <customSheetView guid="{2DAA1D84-496C-43B3-9B3D-F6443FDB70D2}" scale="90">
      <selection activeCell="C19" sqref="C19"/>
      <pageMargins left="0.7" right="0.7" top="0.75" bottom="0.75" header="0.3" footer="0.3"/>
      <pageSetup orientation="portrait" verticalDpi="0" r:id="rId1"/>
    </customSheetView>
    <customSheetView guid="{F7CAD7A2-A132-4CA2-AC0F-E37EEC687FA0}" topLeftCell="B157">
      <selection activeCell="C164" sqref="C164"/>
      <pageMargins left="0.7" right="0.7" top="0.75" bottom="0.75" header="0.3" footer="0.3"/>
      <pageSetup orientation="portrait" horizontalDpi="0" verticalDpi="0" r:id="rId2"/>
    </customSheetView>
    <customSheetView guid="{4795D392-B56F-435A-BCD0-DB99C7E0A0B0}" scale="90" topLeftCell="A676">
      <selection activeCell="A687" sqref="A687:XFD687"/>
      <pageMargins left="0.7" right="0.7" top="0.75" bottom="0.75" header="0.3" footer="0.3"/>
      <pageSetup orientation="portrait" verticalDpi="0" r:id="rId3"/>
    </customSheetView>
    <customSheetView guid="{5B70AD1C-C6FE-473F-9E8F-C80A6A15EADB}" scale="70">
      <pageMargins left="0.7" right="0.7" top="0.75" bottom="0.75" header="0.3" footer="0.3"/>
      <pageSetup orientation="portrait" r:id="rId4"/>
    </customSheetView>
    <customSheetView guid="{ECD81B88-1474-43CC-96A3-8963B05913FB}" scale="70">
      <selection activeCell="D49" sqref="D49"/>
      <pageMargins left="0.7" right="0.7" top="0.75" bottom="0.75" header="0.3" footer="0.3"/>
      <pageSetup orientation="portrait" r:id="rId5"/>
    </customSheetView>
  </customSheetViews>
  <phoneticPr fontId="25" type="noConversion"/>
  <hyperlinks>
    <hyperlink ref="E38" r:id="rId6"/>
    <hyperlink ref="E40" r:id="rId7"/>
  </hyperlinks>
  <pageMargins left="0.7" right="0.7" top="0.75" bottom="0.75" header="0.3" footer="0.3"/>
  <pageSetup orientation="portrait"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0" tint="-0.249977111117893"/>
  </sheetPr>
  <dimension ref="A1:B2"/>
  <sheetViews>
    <sheetView rightToLeft="1" zoomScale="70" zoomScaleNormal="70" workbookViewId="0">
      <selection activeCell="A17" sqref="A17"/>
    </sheetView>
  </sheetViews>
  <sheetFormatPr defaultColWidth="9" defaultRowHeight="14.25"/>
  <cols>
    <col min="1" max="1" width="30" style="369" customWidth="1"/>
    <col min="2" max="2" width="62.5" style="368" customWidth="1"/>
    <col min="3" max="4" width="26.125" style="369" customWidth="1"/>
    <col min="5" max="16384" width="9" style="369"/>
  </cols>
  <sheetData>
    <row r="1" spans="1:2" ht="20.25">
      <c r="A1" s="370" t="s">
        <v>2189</v>
      </c>
    </row>
    <row r="2" spans="1:2" ht="15">
      <c r="A2" s="366" t="s">
        <v>2144</v>
      </c>
      <c r="B2" s="367" t="s">
        <v>2190</v>
      </c>
    </row>
  </sheetData>
  <customSheetViews>
    <customSheetView guid="{5B70AD1C-C6FE-473F-9E8F-C80A6A15EADB}" scale="85">
      <selection activeCell="C4" sqref="C4"/>
      <pageMargins left="0.7" right="0.7" top="0.75" bottom="0.75" header="0.3" footer="0.3"/>
      <pageSetup paperSize="9" orientation="portrait" horizontalDpi="300" verticalDpi="300" r:id="rId1"/>
    </customSheetView>
    <customSheetView guid="{ECD81B88-1474-43CC-96A3-8963B05913FB}" scale="85">
      <selection activeCell="C4" sqref="C4"/>
      <pageMargins left="0.7" right="0.7" top="0.75" bottom="0.75" header="0.3" footer="0.3"/>
      <pageSetup paperSize="9" orientation="portrait" horizontalDpi="300" verticalDpi="300" r:id="rId2"/>
    </customSheetView>
  </customSheetView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1543B70BD5BB42A75A7AD6563ED4D3" ma:contentTypeVersion="13" ma:contentTypeDescription="Create a new document." ma:contentTypeScope="" ma:versionID="c06e73c8ca438c354f67e96831284c2f">
  <xsd:schema xmlns:xsd="http://www.w3.org/2001/XMLSchema" xmlns:xs="http://www.w3.org/2001/XMLSchema" xmlns:p="http://schemas.microsoft.com/office/2006/metadata/properties" xmlns:ns2="1d49d09b-e7a5-4b2f-b9fa-3300c4edf6d1" xmlns:ns3="3d550918-ebd0-40b1-b683-f252a4ccf514" targetNamespace="http://schemas.microsoft.com/office/2006/metadata/properties" ma:root="true" ma:fieldsID="1cc30d6cff919099eff7c248f3864470" ns2:_="" ns3:_="">
    <xsd:import namespace="1d49d09b-e7a5-4b2f-b9fa-3300c4edf6d1"/>
    <xsd:import namespace="3d550918-ebd0-40b1-b683-f252a4ccf5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49d09b-e7a5-4b2f-b9fa-3300c4edf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550918-ebd0-40b1-b683-f252a4ccf51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937FF9-9D2A-48C9-9DE7-D1BE52BF00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49d09b-e7a5-4b2f-b9fa-3300c4edf6d1"/>
    <ds:schemaRef ds:uri="3d550918-ebd0-40b1-b683-f252a4ccf5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D40B4-BD32-4C71-8ADB-C37FAC9CBAEC}">
  <ds:schemaRefs>
    <ds:schemaRef ds:uri="http://schemas.microsoft.com/sharepoint/v3/contenttype/forms"/>
  </ds:schemaRefs>
</ds:datastoreItem>
</file>

<file path=customXml/itemProps3.xml><?xml version="1.0" encoding="utf-8"?>
<ds:datastoreItem xmlns:ds="http://schemas.openxmlformats.org/officeDocument/2006/customXml" ds:itemID="{091CE82C-D056-452B-8954-121392E6E050}">
  <ds:schemaRefs>
    <ds:schemaRef ds:uri="3d550918-ebd0-40b1-b683-f252a4ccf514"/>
    <ds:schemaRef ds:uri="http://purl.org/dc/terms/"/>
    <ds:schemaRef ds:uri="1d49d09b-e7a5-4b2f-b9fa-3300c4edf6d1"/>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elements/1.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52</vt:i4>
      </vt:variant>
    </vt:vector>
  </HeadingPairs>
  <TitlesOfParts>
    <vt:vector size="59" baseType="lpstr">
      <vt:lpstr>הנחיות</vt:lpstr>
      <vt:lpstr>פרטים כלליים, עלויות ותוצאות</vt:lpstr>
      <vt:lpstr>אגירת אנרגיה</vt:lpstr>
      <vt:lpstr>חישובים</vt:lpstr>
      <vt:lpstr>7. ייצור חשמל</vt:lpstr>
      <vt:lpstr> קבועים</vt:lpstr>
      <vt:lpstr>דרישות והנחיות נוספות</vt:lpstr>
      <vt:lpstr>tCO2e_KWhחשמל</vt:lpstr>
      <vt:lpstr>tCO2e_TJגז_טבעי</vt:lpstr>
      <vt:lpstr>tCO2e_TJגפמ</vt:lpstr>
      <vt:lpstr>tCO2e_TJמזוט</vt:lpstr>
      <vt:lpstr>tCO2e_TJסולר</vt:lpstr>
      <vt:lpstr>TJ_KWhחשמל</vt:lpstr>
      <vt:lpstr>אנשיקשר</vt:lpstr>
      <vt:lpstr>אסמכתאות</vt:lpstr>
      <vt:lpstr>אסמכתאות_אגירה</vt:lpstr>
      <vt:lpstr>אסקו</vt:lpstr>
      <vt:lpstr>אפס</vt:lpstr>
      <vt:lpstr>ארץ_רישום_וארץ_תושבות</vt:lpstr>
      <vt:lpstr>אתרים</vt:lpstr>
      <vt:lpstr>הספק</vt:lpstr>
      <vt:lpstr>חודש</vt:lpstr>
      <vt:lpstr>חודשים</vt:lpstr>
      <vt:lpstr>חשמל</vt:lpstr>
      <vt:lpstr>יחידות_תפוקה_מיזוג</vt:lpstr>
      <vt:lpstr>יחידותתפוקה</vt:lpstr>
      <vt:lpstr>ימים</vt:lpstr>
      <vt:lpstr>כמות_ייצור_חשמל</vt:lpstr>
      <vt:lpstr>כן_לא</vt:lpstr>
      <vt:lpstr>לא_ידוע</vt:lpstr>
      <vt:lpstr>מאשר</vt:lpstr>
      <vt:lpstr>מגזר</vt:lpstr>
      <vt:lpstr>מגזר_מספר</vt:lpstr>
      <vt:lpstr>מדידות</vt:lpstr>
      <vt:lpstr>מעמד_התוכנית</vt:lpstr>
      <vt:lpstr>מעמד_התוכנית_מספר</vt:lpstr>
      <vt:lpstr>מקורות</vt:lpstr>
      <vt:lpstr>מתודולוגיית_חישוב</vt:lpstr>
      <vt:lpstr>מתודולוגיית_חישוב_מספר</vt:lpstr>
      <vt:lpstr>סוג_בעל_מניות</vt:lpstr>
      <vt:lpstr>סוג_בעל_מניות_מספר</vt:lpstr>
      <vt:lpstr>סוג_יזם</vt:lpstr>
      <vt:lpstr>סוג_פרויקט</vt:lpstr>
      <vt:lpstr>ענף</vt:lpstr>
      <vt:lpstr>ענף_מספר</vt:lpstr>
      <vt:lpstr>צורת_התאגדות</vt:lpstr>
      <vt:lpstr>צורת_התאגדות_מספר</vt:lpstr>
      <vt:lpstr>רשימת_ישובים</vt:lpstr>
      <vt:lpstr>רשימת_מדינות</vt:lpstr>
      <vt:lpstr>שטח_פרויקט</vt:lpstr>
      <vt:lpstr>שם_ישוב</vt:lpstr>
      <vt:lpstr>שנה</vt:lpstr>
      <vt:lpstr>שנות_נתונים</vt:lpstr>
      <vt:lpstr>תואר</vt:lpstr>
      <vt:lpstr>תואר_מספר</vt:lpstr>
      <vt:lpstr>תוכנית_עסקית</vt:lpstr>
      <vt:lpstr>תפוקה</vt:lpstr>
      <vt:lpstr>תפקיד</vt:lpstr>
      <vt:lpstr>תפקיד_מספר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dc:creator>
  <cp:lastModifiedBy>אילנה טמסוט</cp:lastModifiedBy>
  <cp:lastPrinted>2016-09-22T06:47:37Z</cp:lastPrinted>
  <dcterms:created xsi:type="dcterms:W3CDTF">2012-02-05T15:27:34Z</dcterms:created>
  <dcterms:modified xsi:type="dcterms:W3CDTF">2021-07-20T04:58:03Z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0x010100C51543B70BD5BB42A75A7AD6563ED4D3</vt:lpwstr>
  </property>
</Properties>
</file>