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G:\חשבות\מכרזים\2025\עיצוב,הפצה,הפקה וניהול דברי דואר\"/>
    </mc:Choice>
  </mc:AlternateContent>
  <xr:revisionPtr revIDLastSave="0" documentId="13_ncr:1_{D46533FA-27B3-4020-8947-7B28BD8DD0C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דיוור 1+2 - 80%" sheetId="8" r:id="rId1"/>
    <sheet name="דפוס הוצל&quot;פ 3" sheetId="2" r:id="rId2"/>
    <sheet name="דפוס מג&quot;ק 4" sheetId="3" r:id="rId3"/>
    <sheet name="דואר היברידי 5" sheetId="4" r:id="rId4"/>
    <sheet name="דואר חוזר 6" sheetId="5" r:id="rId5"/>
    <sheet name="שירותים עתידיים 7" sheetId="6" r:id="rId6"/>
    <sheet name="משקלים" sheetId="9" r:id="rId7"/>
  </sheets>
  <definedNames>
    <definedName name="_xlnm._FilterDatabase" localSheetId="0" hidden="1">'דיוור 1+2 - 80%'!$A$30:$J$43</definedName>
    <definedName name="_xlnm._FilterDatabase" localSheetId="1" hidden="1">'דפוס הוצל"פ 3'!$A$2:$I$49</definedName>
    <definedName name="_xlnm._FilterDatabase" localSheetId="2" hidden="1">'דפוס מג"ק 4'!$A$2:$I$19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" i="4" l="1"/>
  <c r="G4" i="4"/>
  <c r="G5" i="4"/>
  <c r="G6" i="4"/>
  <c r="G7" i="4"/>
  <c r="D9" i="9"/>
  <c r="D7" i="9"/>
  <c r="D6" i="9"/>
  <c r="D5" i="9"/>
  <c r="D4" i="9"/>
  <c r="L3" i="2"/>
  <c r="F3" i="5"/>
  <c r="L3" i="3"/>
  <c r="K3" i="3"/>
  <c r="I31" i="8"/>
  <c r="I3" i="8"/>
  <c r="K9" i="9"/>
  <c r="L6" i="9" s="1"/>
  <c r="L5" i="9"/>
  <c r="L7" i="9"/>
  <c r="L4" i="9"/>
  <c r="K7" i="9"/>
  <c r="K6" i="9"/>
  <c r="A6" i="9"/>
  <c r="K4" i="2"/>
  <c r="K5" i="2"/>
  <c r="K6" i="2"/>
  <c r="K7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K42" i="2"/>
  <c r="K43" i="2"/>
  <c r="K44" i="2"/>
  <c r="K45" i="2"/>
  <c r="K46" i="2"/>
  <c r="K47" i="2"/>
  <c r="K48" i="2"/>
  <c r="K3" i="2"/>
  <c r="D3" i="5"/>
  <c r="I50" i="3" l="1"/>
  <c r="J21" i="3" s="1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37" i="3"/>
  <c r="K38" i="3"/>
  <c r="K39" i="3"/>
  <c r="K40" i="3"/>
  <c r="K41" i="3"/>
  <c r="K42" i="3"/>
  <c r="K43" i="3"/>
  <c r="K44" i="3"/>
  <c r="K45" i="3"/>
  <c r="K46" i="3"/>
  <c r="K47" i="3"/>
  <c r="K48" i="3"/>
  <c r="K49" i="3"/>
  <c r="K20" i="3"/>
  <c r="K4" i="3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I49" i="2"/>
  <c r="J48" i="2" s="1"/>
  <c r="J20" i="2" l="1"/>
  <c r="J6" i="2"/>
  <c r="J17" i="3"/>
  <c r="J9" i="3"/>
  <c r="J48" i="3"/>
  <c r="J36" i="3"/>
  <c r="J24" i="3"/>
  <c r="J3" i="3"/>
  <c r="J16" i="3"/>
  <c r="J12" i="3"/>
  <c r="J8" i="3"/>
  <c r="J4" i="3"/>
  <c r="J47" i="3"/>
  <c r="J43" i="3"/>
  <c r="J39" i="3"/>
  <c r="J35" i="3"/>
  <c r="J31" i="3"/>
  <c r="J27" i="3"/>
  <c r="J23" i="3"/>
  <c r="J13" i="3"/>
  <c r="J44" i="3"/>
  <c r="J28" i="3"/>
  <c r="J19" i="3"/>
  <c r="J15" i="3"/>
  <c r="J11" i="3"/>
  <c r="J7" i="3"/>
  <c r="J20" i="3"/>
  <c r="J46" i="3"/>
  <c r="J42" i="3"/>
  <c r="J38" i="3"/>
  <c r="J34" i="3"/>
  <c r="J30" i="3"/>
  <c r="J26" i="3"/>
  <c r="J22" i="3"/>
  <c r="J5" i="3"/>
  <c r="J40" i="3"/>
  <c r="J32" i="3"/>
  <c r="J18" i="3"/>
  <c r="J14" i="3"/>
  <c r="J10" i="3"/>
  <c r="J6" i="3"/>
  <c r="J49" i="3"/>
  <c r="J45" i="3"/>
  <c r="J41" i="3"/>
  <c r="J37" i="3"/>
  <c r="J33" i="3"/>
  <c r="J29" i="3"/>
  <c r="J25" i="3"/>
  <c r="J29" i="2"/>
  <c r="J23" i="2"/>
  <c r="J46" i="2"/>
  <c r="J17" i="2"/>
  <c r="J9" i="2"/>
  <c r="J42" i="2"/>
  <c r="J15" i="2"/>
  <c r="J27" i="2"/>
  <c r="J38" i="2"/>
  <c r="J13" i="2"/>
  <c r="J12" i="2"/>
  <c r="J45" i="2"/>
  <c r="J41" i="2"/>
  <c r="J37" i="2"/>
  <c r="J26" i="2"/>
  <c r="J4" i="2"/>
  <c r="J36" i="2"/>
  <c r="J5" i="2"/>
  <c r="J25" i="2"/>
  <c r="J8" i="2"/>
  <c r="J21" i="2"/>
  <c r="J32" i="2"/>
  <c r="J44" i="2"/>
  <c r="J40" i="2"/>
  <c r="J22" i="2"/>
  <c r="J24" i="2"/>
  <c r="J16" i="2"/>
  <c r="J35" i="2"/>
  <c r="J14" i="2"/>
  <c r="J10" i="2"/>
  <c r="J33" i="2"/>
  <c r="J11" i="2"/>
  <c r="J31" i="2"/>
  <c r="J47" i="2"/>
  <c r="J43" i="2"/>
  <c r="J39" i="2"/>
  <c r="J28" i="2"/>
  <c r="J18" i="2"/>
  <c r="J3" i="2"/>
  <c r="J19" i="2"/>
  <c r="J30" i="2"/>
  <c r="J34" i="2"/>
  <c r="J7" i="2"/>
</calcChain>
</file>

<file path=xl/sharedStrings.xml><?xml version="1.0" encoding="utf-8"?>
<sst xmlns="http://schemas.openxmlformats.org/spreadsheetml/2006/main" count="628" uniqueCount="240">
  <si>
    <t xml:space="preserve">יחידת תמחור </t>
  </si>
  <si>
    <t>מטבע</t>
  </si>
  <si>
    <t>מחיר מינימום</t>
  </si>
  <si>
    <t>מחיר מקסימום</t>
  </si>
  <si>
    <t>כמותי ממוקד עד 30 גרם עד 9999 יח</t>
  </si>
  <si>
    <t>₪</t>
  </si>
  <si>
    <t>ללא</t>
  </si>
  <si>
    <t>כמותי מ.חלוקה 30 גרם עד 9,999 יח</t>
  </si>
  <si>
    <t>דואר רגיל/חריג עד 50 גרם</t>
  </si>
  <si>
    <t>סריקת א.מסירה-מעל 1,000 אישורים</t>
  </si>
  <si>
    <t>רשום כמותי + א.מסירה עד 50 גרם</t>
  </si>
  <si>
    <t>כמותי רגיל ממוין עד 30 גרם</t>
  </si>
  <si>
    <t>רשום + א.מ. משפטי</t>
  </si>
  <si>
    <t>כמותי מ.חלוקה ממוין עד 30 גרם</t>
  </si>
  <si>
    <t>רשום כמותי + א.מסירה 51-200 גרם</t>
  </si>
  <si>
    <t>דואר רגיל/חריג 51-200 גרם</t>
  </si>
  <si>
    <t>סריקת אישור מסירה-עד 100 אישורים</t>
  </si>
  <si>
    <t>רשום + א.מסירה עד 50 גרם</t>
  </si>
  <si>
    <t>רשום + א.מסירה 51-200 גרם</t>
  </si>
  <si>
    <t>דואר רגיל/חריג 201-500 גרם</t>
  </si>
  <si>
    <t>רשום + א.מסירה 201-500 גרם</t>
  </si>
  <si>
    <t>רשום עד 50 גר'</t>
  </si>
  <si>
    <t>דואר רגיל/חריג 501-2,000 גרם</t>
  </si>
  <si>
    <t>רשום 51-200 גר'</t>
  </si>
  <si>
    <t>רשום 501-1000 גרם + א.מסירה</t>
  </si>
  <si>
    <t>חבילה 2-5 קג' עד 10 יח</t>
  </si>
  <si>
    <t>ביול דיוור היברידי  רשום 51-200 גר'</t>
  </si>
  <si>
    <t>חבילה 10-5 קג' עד 10 יח'</t>
  </si>
  <si>
    <t>רשום 1001-2000 גרם + א.מסירה</t>
  </si>
  <si>
    <t>רשום 201-500 גר'</t>
  </si>
  <si>
    <t>רשום 1,000-2,000 גר'</t>
  </si>
  <si>
    <t>ביול דיוור היברידי  רשום 201-500גר'</t>
  </si>
  <si>
    <t xml:space="preserve">רשום עם אישור מסירה משולב עד 50 גרם </t>
  </si>
  <si>
    <t>רשום 501-1000 גר'</t>
  </si>
  <si>
    <t>רשום 1001-2000 גר'</t>
  </si>
  <si>
    <t>כמותי מ.חלוקה חריג 51-100 גר'</t>
  </si>
  <si>
    <t>כמותי מ.חלוקה חריג 101-250 גר'</t>
  </si>
  <si>
    <t>כמותי חריג עד 50 גר'</t>
  </si>
  <si>
    <t>כמותי חריג 51-100 גר'</t>
  </si>
  <si>
    <t>כמותי חריג 101-251 גר'</t>
  </si>
  <si>
    <t>אישור מסירה תקני</t>
  </si>
  <si>
    <t>מס' טופס</t>
  </si>
  <si>
    <t>קוד עבודה</t>
  </si>
  <si>
    <t>יחידת תמחור</t>
  </si>
  <si>
    <t>תיאור פריט</t>
  </si>
  <si>
    <t>מחיר מקסימום לאלף יחידות</t>
  </si>
  <si>
    <t>ט.856 - הודעות שונות ללא א.מסירה</t>
  </si>
  <si>
    <t xml:space="preserve">מעטפית </t>
  </si>
  <si>
    <t xml:space="preserve">₪ </t>
  </si>
  <si>
    <t xml:space="preserve">ט.856 - הודעות שונות  מעטפה + דף </t>
  </si>
  <si>
    <t xml:space="preserve">ט.856 - הודעות שונות דף שני ומעלה </t>
  </si>
  <si>
    <t>ט.854-החלט' והוד' שונות+א.מסירה</t>
  </si>
  <si>
    <t>מעטפה+אישור מסירה</t>
  </si>
  <si>
    <t>ט.854-החלט' והוד שונות+א.מסירה4A</t>
  </si>
  <si>
    <t>מעטפה A4</t>
  </si>
  <si>
    <t>077-152 דף שני ומעלה</t>
  </si>
  <si>
    <t>דף שני ומעלה</t>
  </si>
  <si>
    <t xml:space="preserve">ט.54-החלט'והוד' שונות+א.מ  העברה לקבלן </t>
  </si>
  <si>
    <t>077-152 דף שני ומעלה ט'54</t>
  </si>
  <si>
    <t>טופס 852 - עיקול על נכס מסויים</t>
  </si>
  <si>
    <t xml:space="preserve">מולטי מעטפה ודף </t>
  </si>
  <si>
    <t>077-009 דף שני ומעלה</t>
  </si>
  <si>
    <t xml:space="preserve">דף שני ומעלה </t>
  </si>
  <si>
    <t>טופס 862 - עיקול כלל נכסים</t>
  </si>
  <si>
    <t>מולטי</t>
  </si>
  <si>
    <t>077-012 דף שני ומעלה</t>
  </si>
  <si>
    <t>ט.890-אזהרה בתביעה ס.קצוב-מעטפה</t>
  </si>
  <si>
    <t>מעטפת חלון</t>
  </si>
  <si>
    <t>ט.890-אזהרה בתביעה ס.קצוב-דף דיג</t>
  </si>
  <si>
    <t>ט.850 - צרופת 3A דו"צ ללא עיטוף</t>
  </si>
  <si>
    <t>צרופת A3 ללא עיטוף</t>
  </si>
  <si>
    <t>ט.309-אזהרה+צר' דיגט'(ק.PDF)+א.מ</t>
  </si>
  <si>
    <t>077-309 דף דגיטלי שני ומעלה</t>
  </si>
  <si>
    <t>ט.309-אזהרה+צר' דיג(ק.A4(PDF+א.מ</t>
  </si>
  <si>
    <t>חוברת מזונות 077-309</t>
  </si>
  <si>
    <t>צרופה</t>
  </si>
  <si>
    <t xml:space="preserve">ט 309 פס"ק פירוק שיטוף + א מסירה </t>
  </si>
  <si>
    <t>מעטפה + אישור מסירה</t>
  </si>
  <si>
    <t>טופס 309 - אזהרה עם צרופות (בקובץ PDF) + א.מסירה</t>
  </si>
  <si>
    <t>מעטפה+דף</t>
  </si>
  <si>
    <t>טופס 309 - אזהרה - צרופות</t>
  </si>
  <si>
    <t>ט.406-הודעה/החלטה+צרופות+דף</t>
  </si>
  <si>
    <t>מעטפת על</t>
  </si>
  <si>
    <t>ט.406-הודעה/החלטה+צרופ מעט'4A+דף</t>
  </si>
  <si>
    <t>077-406 דף שני ומעלה</t>
  </si>
  <si>
    <t>077-055 קובץ PDF</t>
  </si>
  <si>
    <t>ארכיב</t>
  </si>
  <si>
    <t>ט.055- ע. מ.התראה מנהל הגביה+א.מ</t>
  </si>
  <si>
    <t>עלון מידע חדלות פרעון 077-067</t>
  </si>
  <si>
    <t>עלון חדלות פרעון ערבית אריזה 069</t>
  </si>
  <si>
    <t>עלון חדלון פרעון אמהרית</t>
  </si>
  <si>
    <t>צרופה- חוברת באמהרית</t>
  </si>
  <si>
    <t>עלון חדלות פרעון רוסית אריזה 169</t>
  </si>
  <si>
    <t>חוברת מסלול מקוצר 077-182</t>
  </si>
  <si>
    <t>גלויות למבצעי גביה שונים</t>
  </si>
  <si>
    <t>הודעות חיוב/ זיכוי במעטפה</t>
  </si>
  <si>
    <t>הודעות חיוב/ זיכוי במעטפה A4 +דף</t>
  </si>
  <si>
    <t>077-019</t>
  </si>
  <si>
    <t>מבצע גביה - מעטפה +דף</t>
  </si>
  <si>
    <t>מעטפה + דף</t>
  </si>
  <si>
    <t>דף שני ומעלה 077-019</t>
  </si>
  <si>
    <t>דפים</t>
  </si>
  <si>
    <t xml:space="preserve">077-046 </t>
  </si>
  <si>
    <t xml:space="preserve">   חוברת מזונות המצטרפת  לעבודה 077-309   או מופקת בנפרד לפי זוכה חייב </t>
  </si>
  <si>
    <t xml:space="preserve">חוברת </t>
  </si>
  <si>
    <t>077-115</t>
  </si>
  <si>
    <t>דף מידע ומפת ערוצי קשר - עברית</t>
  </si>
  <si>
    <t xml:space="preserve">עלון מידע </t>
  </si>
  <si>
    <t>077-116</t>
  </si>
  <si>
    <t>דף מידע ומפת ערוצי קשר - ערבית</t>
  </si>
  <si>
    <t>077-117</t>
  </si>
  <si>
    <t>דף מידע ומפת ערוצי קשר - רוסית</t>
  </si>
  <si>
    <t>077-118</t>
  </si>
  <si>
    <t>דף מידע ומפת ערוצי קשר - אמהרית</t>
  </si>
  <si>
    <t>מספר טופס</t>
  </si>
  <si>
    <t>טופס 001 דרישה א' קנסות מעטפית</t>
  </si>
  <si>
    <t>ש"ח</t>
  </si>
  <si>
    <t>077-001 - דרישה א' קנסות A01-מעט</t>
  </si>
  <si>
    <t>077-001 אגרת</t>
  </si>
  <si>
    <t>אגרת רשות הרישוי עם דאטה</t>
  </si>
  <si>
    <t>אגרת</t>
  </si>
  <si>
    <t>טופס 003 - מע.לנוסחי לייזר קבלות(A02)</t>
  </si>
  <si>
    <t>ט.003- אישור סגירת תיק A03</t>
  </si>
  <si>
    <t>ט.003- תשובות לפניות חייבים A01</t>
  </si>
  <si>
    <t>ט.004-מ.סגירת תיק מכרז - מעט'+דף</t>
  </si>
  <si>
    <t>ט.004-מ.סגירת תיק מכרז-מעט'4A+דף</t>
  </si>
  <si>
    <t>077-004 דף שני ומעלה</t>
  </si>
  <si>
    <t>ט.006 - מכתבים משתנים - מעט'+דף</t>
  </si>
  <si>
    <t>ט.006 - מכתבים משתנים - דף שני ומעלה</t>
  </si>
  <si>
    <t>טופס 021 - עיקול צד ג' - מעט'+דף</t>
  </si>
  <si>
    <t>077-021 דף שני ומעלה</t>
  </si>
  <si>
    <t>ט.028-הודעה על הטלת הגבלות A01</t>
  </si>
  <si>
    <t>077014I</t>
  </si>
  <si>
    <t>ט.014 -פריסות תשלומים(P)- מעט+דף</t>
  </si>
  <si>
    <t>טופס 014-עיקולים (I) - מעט' + דף</t>
  </si>
  <si>
    <t>טופס 014 (I) - עיקולים - מעטפה A4 + דף</t>
  </si>
  <si>
    <t>A4</t>
  </si>
  <si>
    <t>077-014 דף שני ומעלה</t>
  </si>
  <si>
    <t>077014P</t>
  </si>
  <si>
    <t>טופס 014 (P) - פריסות תשלומים - מעטפה + דף</t>
  </si>
  <si>
    <t>מעטפית+דף</t>
  </si>
  <si>
    <t>ט.018-גביה מרוכזת -מעט'+דף+א.מ</t>
  </si>
  <si>
    <t>ט.018-גביה מרוכזת -מעט'A4+דף+א.מ</t>
  </si>
  <si>
    <t>077-018 דף שני ומעלה</t>
  </si>
  <si>
    <t>ט.040 -הזמנה לדיון-מעט'+דף+א.מ</t>
  </si>
  <si>
    <t xml:space="preserve">מעטפה A4 </t>
  </si>
  <si>
    <t>077-040 דף שני ומעלה</t>
  </si>
  <si>
    <t>ט.050-התר' לפני מאסר-מעט+דף+א.מ</t>
  </si>
  <si>
    <t>מעטפה A4+אישור מסירה</t>
  </si>
  <si>
    <t>077-050 דף שני ומעלה</t>
  </si>
  <si>
    <t>טופס 032 - מימושים - מעט'A4+דף</t>
  </si>
  <si>
    <t>077-032 דף שני ומעלה</t>
  </si>
  <si>
    <t>ט.020 - קנסות תעבורה - מעט'+דף</t>
  </si>
  <si>
    <t>ט.020 - קנסות תעבורה - מעט'A4+דף</t>
  </si>
  <si>
    <t>077-020 דף שני ומעלה</t>
  </si>
  <si>
    <t>טופס 051 - דרישה ב' - מעט+דף+א.מ</t>
  </si>
  <si>
    <t>טופס 051 - דרישה ב' -דף שני ומעלה</t>
  </si>
  <si>
    <t>מכתבים גנרים - מעטפה + דף</t>
  </si>
  <si>
    <t>מכתבים גנריים - מעטפה A4 +דף</t>
  </si>
  <si>
    <t>077-200 דף שני ומעלה</t>
  </si>
  <si>
    <t xml:space="preserve">ערכה לווועדות מקומיות </t>
  </si>
  <si>
    <t>ערכה</t>
  </si>
  <si>
    <t xml:space="preserve">חוברת מידע לחייב אסיר </t>
  </si>
  <si>
    <t>חוברת</t>
  </si>
  <si>
    <t>חוברת למפוצה</t>
  </si>
  <si>
    <t>077-053</t>
  </si>
  <si>
    <t>טופס 053 - כינוס והגבלות</t>
  </si>
  <si>
    <t>דף שני ומעלה 077-053</t>
  </si>
  <si>
    <t>077-079</t>
  </si>
  <si>
    <t>מכתבי חדלות פרעון  מעטפה+דף</t>
  </si>
  <si>
    <t>דף שני ומעלה 077-079</t>
  </si>
  <si>
    <t>מעטפה צבעונית ודף אחד מודפס שחור</t>
  </si>
  <si>
    <t>תוס' לדף נוסף מודפס שחור עד 4 דף</t>
  </si>
  <si>
    <t>תוספת למכתב בן חמישה דפים ומעלה</t>
  </si>
  <si>
    <t>תוספת עבור מעט' גדולות (5+ דפים)</t>
  </si>
  <si>
    <t>מעטפה + דף ראשון צבע דופלקס</t>
  </si>
  <si>
    <t>מעטפה צבעונית ודף אחד מודפס בצבע</t>
  </si>
  <si>
    <t>דף 2+ צבע דופלקס</t>
  </si>
  <si>
    <t>תוספת לדף נוסף מודפס בצבע עד מכתב בן 4 דפים</t>
  </si>
  <si>
    <t>סליקת דואר חוזר</t>
  </si>
  <si>
    <t>רשומה</t>
  </si>
  <si>
    <t>הפקת קבצי PDF</t>
  </si>
  <si>
    <t>דף בהדפסה דיגיטלית מלאה</t>
  </si>
  <si>
    <t>דואר חוזר</t>
  </si>
  <si>
    <t>משקל ב%</t>
  </si>
  <si>
    <t>סוג תמחור</t>
  </si>
  <si>
    <t>לא כולל מע"מ</t>
  </si>
  <si>
    <t>קבוע מראש</t>
  </si>
  <si>
    <t>מחיר כולל מע"מ</t>
  </si>
  <si>
    <t>דואר ישראל</t>
  </si>
  <si>
    <t>אחוז הנחה</t>
  </si>
  <si>
    <t>_______%
במילים: ___________ אחוזי הנחה</t>
  </si>
  <si>
    <t>משקל ב% מטבלה זו</t>
  </si>
  <si>
    <t>הנחת ספק</t>
  </si>
  <si>
    <t>טבלה 3 דפוס הוצל"פ - מחיר קבוע או עם הנחת ספק, מוצמדים  למדד המחירים לצרכן, תדירות פעם בשנה</t>
  </si>
  <si>
    <t>התראה לפני מאסר/הבאה/מאסר מזונות</t>
  </si>
  <si>
    <r>
      <t xml:space="preserve">מחיר </t>
    </r>
    <r>
      <rPr>
        <b/>
        <u/>
        <sz val="10"/>
        <color theme="1"/>
        <rFont val="Arial"/>
        <family val="2"/>
      </rPr>
      <t>מירבי</t>
    </r>
    <r>
      <rPr>
        <b/>
        <sz val="10"/>
        <color theme="1"/>
        <rFont val="Arial"/>
        <family val="2"/>
      </rPr>
      <t xml:space="preserve"> ל-1,000 יחידות כולל מע"מ 18%</t>
    </r>
  </si>
  <si>
    <t>משקל ב-% בטבלה זו</t>
  </si>
  <si>
    <t>מחיר סופי ל-1000 יחידות</t>
  </si>
  <si>
    <t>מעטפה</t>
  </si>
  <si>
    <t>מעטפה ועיטוף בהדפסה דיגיטלית מלאה</t>
  </si>
  <si>
    <t>לקבל מקובי</t>
  </si>
  <si>
    <t>טבלה 4 דפוס המרכז לגביית קנסות - הנחת ספק, מוצמדים  למדד המחירים לצרכן, תדירות פעם בשנה</t>
  </si>
  <si>
    <t>טבלה 5 דואר היברידי - מחיר קבוע, מוצמדים  למדד המחירים לצרכן, תדירות פעם בשנה</t>
  </si>
  <si>
    <t>טבלה 6 דואר חוזר - מחיר קבוע, מוצמדים  למדד המחירים לצרכן, תדירות פעם בשנה</t>
  </si>
  <si>
    <t>טיפול ביחידת דואר חוזר</t>
  </si>
  <si>
    <t>טבלה 1 מוצמדת למחירון דואר, עדכון פעם בשנה, לפי מועד קבלת השירות</t>
  </si>
  <si>
    <t>טבלה 2 מוצמדת למדד המחירים, עדכון פעם בשנה, לפי מועד קבלת השירות</t>
  </si>
  <si>
    <t>טבלה 1 שירותי דיוור - מוצמדים לשינויים במחירון דואר ישראל, תדירות עדכון פעם בשנה</t>
  </si>
  <si>
    <t>טבלה 2 שירותי דיוור - מחירים קבועים עם הנחת ספק, מוצמדים למדד המחירים לצרכן, תדירות עדכון פעם בשנה</t>
  </si>
  <si>
    <t>מספר שירות במכרז</t>
  </si>
  <si>
    <t>הצעת מחיר במכרז</t>
  </si>
  <si>
    <t>דיוור</t>
  </si>
  <si>
    <t>דפוס</t>
  </si>
  <si>
    <t>רמה 1</t>
  </si>
  <si>
    <t>דיוור דואר ישראל</t>
  </si>
  <si>
    <t>דיוור מכרז</t>
  </si>
  <si>
    <t>דפוס הוצל"פ</t>
  </si>
  <si>
    <t>דפוס מג"ק</t>
  </si>
  <si>
    <t>דואר היברידי</t>
  </si>
  <si>
    <t>שירותים עתידיים - הפקה דיגיטלית</t>
  </si>
  <si>
    <t>כמויות טפסים מכל הסוגים</t>
  </si>
  <si>
    <t>הוצל"פ</t>
  </si>
  <si>
    <t>מג"ק</t>
  </si>
  <si>
    <t>עתידיים הפקה דיגיטלית</t>
  </si>
  <si>
    <t>משקל בהצעת המחיר למכרז</t>
  </si>
  <si>
    <t>לקבל מחיר אבל להכניס כאופציה שמצריכה אישור ועדה אם לממש</t>
  </si>
  <si>
    <t>כמות  הערכה בלבד</t>
  </si>
  <si>
    <t>כמויות
הערכה בלבד</t>
  </si>
  <si>
    <t>ניקוד כולל למחיר במכרז</t>
  </si>
  <si>
    <t>ניקוד לכל טבלה בהצעה הכוללת</t>
  </si>
  <si>
    <t>שם טבלה</t>
  </si>
  <si>
    <t>מס' טבלה</t>
  </si>
  <si>
    <t>טבלה 7 - שירותים עתידיים - רכיב אופציונלי מחיר קבוע, מוצמדים  למדד המחירים לצרכן, תדירות פעם בשנה</t>
  </si>
  <si>
    <t>מחיר כולל מע"מ ליחידה</t>
  </si>
  <si>
    <t>שלחתי מייל לקובי 24.2</t>
  </si>
  <si>
    <t>הפקה דיגיטלית - רוצים לעשות בעתיד ולכן קובי רוצה לקבל מחיר מהמציעים</t>
  </si>
  <si>
    <t>יוגדר כשירות אופציונלי ולכן לא יהיה משקל בהצעת המחיר</t>
  </si>
  <si>
    <t>לוודא שנכנס לפרק האיפיון ככוונה של הרשות להכניס את השירות אבל לא מתחייבים לכלום</t>
  </si>
  <si>
    <t>במידת הצורך תיבחן מימוש אופציה/הרחבת התקשרות/פרסום מכרז חדש ע"י ועדת המכרזים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</si>
</sst>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&quot;₪&quot;\ #,##0.00"/>
    <numFmt numFmtId="165" formatCode="_ [$₪-40D]\ * #,##0.00_ ;_ [$₪-40D]\ * \-#,##0.00_ ;_ [$₪-40D]\ * &quot;-&quot;??_ ;_ @_ "/>
  </numFmts>
  <fonts count="19" x14ac:knownFonts="1">
    <font>
      <sz val="11"/>
      <color theme="1"/>
      <name val="Arial"/>
      <family val="2"/>
      <scheme val="minor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David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  <scheme val="minor"/>
    </font>
    <font>
      <sz val="11"/>
      <name val="Arial"/>
      <family val="2"/>
      <scheme val="minor"/>
    </font>
    <font>
      <b/>
      <sz val="1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2"/>
      <name val="Arial"/>
      <family val="2"/>
      <scheme val="minor"/>
    </font>
    <font>
      <sz val="8"/>
      <name val="Arial"/>
      <family val="2"/>
      <scheme val="minor"/>
    </font>
    <font>
      <b/>
      <u/>
      <sz val="10"/>
      <color theme="1"/>
      <name val="Arial"/>
      <family val="2"/>
    </font>
    <font>
      <sz val="11"/>
      <color rgb="FFFF0000"/>
      <name val="Arial"/>
      <family val="2"/>
      <scheme val="minor"/>
    </font>
    <font>
      <sz val="11"/>
      <color theme="0"/>
      <name val="Arial"/>
      <family val="2"/>
      <scheme val="minor"/>
    </font>
    <font>
      <sz val="10"/>
      <color theme="0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123">
    <xf numFmtId="0" fontId="0" fillId="0" borderId="0" xfId="0"/>
    <xf numFmtId="0" fontId="4" fillId="0" borderId="0" xfId="0" applyFont="1"/>
    <xf numFmtId="3" fontId="0" fillId="0" borderId="0" xfId="0" applyNumberFormat="1"/>
    <xf numFmtId="9" fontId="0" fillId="0" borderId="0" xfId="1" applyFont="1"/>
    <xf numFmtId="0" fontId="0" fillId="2" borderId="0" xfId="0" applyFill="1"/>
    <xf numFmtId="9" fontId="8" fillId="0" borderId="1" xfId="1" applyFont="1" applyBorder="1"/>
    <xf numFmtId="0" fontId="9" fillId="0" borderId="1" xfId="0" applyFont="1" applyBorder="1" applyAlignment="1">
      <alignment horizontal="center" vertical="center" wrapText="1" readingOrder="2"/>
    </xf>
    <xf numFmtId="0" fontId="10" fillId="0" borderId="1" xfId="0" applyFont="1" applyBorder="1" applyAlignment="1">
      <alignment horizontal="center" vertical="center" wrapText="1" readingOrder="2"/>
    </xf>
    <xf numFmtId="0" fontId="9" fillId="0" borderId="1" xfId="0" applyFont="1" applyFill="1" applyBorder="1" applyAlignment="1">
      <alignment horizontal="center" vertical="center" wrapText="1" readingOrder="2"/>
    </xf>
    <xf numFmtId="0" fontId="0" fillId="0" borderId="0" xfId="0" applyAlignment="1">
      <alignment wrapText="1"/>
    </xf>
    <xf numFmtId="164" fontId="8" fillId="0" borderId="1" xfId="0" applyNumberFormat="1" applyFont="1" applyBorder="1"/>
    <xf numFmtId="9" fontId="8" fillId="0" borderId="1" xfId="1" applyFont="1" applyFill="1" applyBorder="1"/>
    <xf numFmtId="164" fontId="8" fillId="0" borderId="1" xfId="0" applyNumberFormat="1" applyFont="1" applyFill="1" applyBorder="1"/>
    <xf numFmtId="9" fontId="8" fillId="0" borderId="2" xfId="1" applyFont="1" applyBorder="1"/>
    <xf numFmtId="164" fontId="8" fillId="0" borderId="2" xfId="0" applyNumberFormat="1" applyFont="1" applyBorder="1"/>
    <xf numFmtId="0" fontId="11" fillId="0" borderId="0" xfId="0" applyFont="1" applyFill="1" applyBorder="1" applyAlignment="1">
      <alignment horizontal="right" vertical="center" readingOrder="1"/>
    </xf>
    <xf numFmtId="0" fontId="9" fillId="0" borderId="0" xfId="0" applyFont="1" applyFill="1" applyBorder="1" applyAlignment="1">
      <alignment horizontal="right" vertical="center" readingOrder="2"/>
    </xf>
    <xf numFmtId="0" fontId="9" fillId="0" borderId="0" xfId="0" applyFont="1" applyFill="1" applyBorder="1" applyAlignment="1">
      <alignment horizontal="left" vertical="center" readingOrder="1"/>
    </xf>
    <xf numFmtId="0" fontId="11" fillId="0" borderId="0" xfId="0" applyFont="1" applyFill="1" applyBorder="1" applyAlignment="1">
      <alignment horizontal="center" vertical="center" readingOrder="2"/>
    </xf>
    <xf numFmtId="0" fontId="11" fillId="0" borderId="0" xfId="0" applyFont="1" applyFill="1" applyBorder="1" applyAlignment="1">
      <alignment horizontal="right" vertical="center" wrapText="1" readingOrder="1"/>
    </xf>
    <xf numFmtId="9" fontId="8" fillId="0" borderId="0" xfId="1" applyFont="1" applyFill="1" applyBorder="1"/>
    <xf numFmtId="164" fontId="8" fillId="0" borderId="0" xfId="0" applyNumberFormat="1" applyFont="1" applyFill="1" applyBorder="1"/>
    <xf numFmtId="0" fontId="0" fillId="0" borderId="0" xfId="0" applyFill="1" applyBorder="1" applyAlignment="1">
      <alignment horizontal="center" vertical="center"/>
    </xf>
    <xf numFmtId="2" fontId="0" fillId="0" borderId="0" xfId="0" applyNumberFormat="1" applyFill="1" applyBorder="1" applyAlignment="1">
      <alignment horizontal="center" vertical="center"/>
    </xf>
    <xf numFmtId="2" fontId="0" fillId="0" borderId="0" xfId="0" applyNumberFormat="1" applyBorder="1" applyAlignment="1">
      <alignment horizontal="center" vertical="center"/>
    </xf>
    <xf numFmtId="0" fontId="12" fillId="0" borderId="0" xfId="0" applyFont="1"/>
    <xf numFmtId="0" fontId="2" fillId="0" borderId="1" xfId="0" applyFont="1" applyBorder="1" applyAlignment="1">
      <alignment horizontal="center" vertical="center" wrapText="1" readingOrder="2"/>
    </xf>
    <xf numFmtId="0" fontId="3" fillId="0" borderId="1" xfId="0" applyFont="1" applyBorder="1" applyAlignment="1">
      <alignment horizontal="center" vertical="center" wrapText="1" readingOrder="2"/>
    </xf>
    <xf numFmtId="0" fontId="2" fillId="0" borderId="1" xfId="0" applyFont="1" applyBorder="1" applyAlignment="1">
      <alignment horizontal="center" vertical="center" readingOrder="2"/>
    </xf>
    <xf numFmtId="3" fontId="2" fillId="0" borderId="1" xfId="0" applyNumberFormat="1" applyFont="1" applyBorder="1" applyAlignment="1">
      <alignment horizontal="center" vertical="center" readingOrder="1"/>
    </xf>
    <xf numFmtId="0" fontId="2" fillId="0" borderId="1" xfId="0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center" vertical="center" readingOrder="1"/>
    </xf>
    <xf numFmtId="0" fontId="5" fillId="0" borderId="1" xfId="0" applyFont="1" applyBorder="1" applyAlignment="1">
      <alignment horizontal="center" vertical="center" wrapText="1" readingOrder="2"/>
    </xf>
    <xf numFmtId="0" fontId="5" fillId="0" borderId="1" xfId="0" applyFont="1" applyBorder="1" applyAlignment="1">
      <alignment horizontal="center" vertical="center" readingOrder="1"/>
    </xf>
    <xf numFmtId="0" fontId="2" fillId="0" borderId="0" xfId="0" applyFont="1" applyBorder="1" applyAlignment="1">
      <alignment horizontal="center" vertical="center" readingOrder="1"/>
    </xf>
    <xf numFmtId="0" fontId="2" fillId="0" borderId="0" xfId="0" applyFont="1" applyBorder="1" applyAlignment="1">
      <alignment horizontal="center" vertical="center" readingOrder="2"/>
    </xf>
    <xf numFmtId="0" fontId="5" fillId="0" borderId="0" xfId="0" applyFont="1" applyBorder="1" applyAlignment="1">
      <alignment vertical="center" readingOrder="1"/>
    </xf>
    <xf numFmtId="0" fontId="5" fillId="0" borderId="0" xfId="0" applyFont="1" applyBorder="1" applyAlignment="1">
      <alignment horizontal="center" vertical="center" wrapText="1" readingOrder="2"/>
    </xf>
    <xf numFmtId="0" fontId="5" fillId="0" borderId="0" xfId="0" applyFont="1" applyBorder="1" applyAlignment="1">
      <alignment horizontal="center" vertical="center" readingOrder="1"/>
    </xf>
    <xf numFmtId="0" fontId="2" fillId="0" borderId="0" xfId="0" applyFont="1" applyFill="1" applyBorder="1" applyAlignment="1">
      <alignment horizontal="center" vertical="center" readingOrder="1"/>
    </xf>
    <xf numFmtId="0" fontId="5" fillId="0" borderId="0" xfId="0" applyFont="1" applyFill="1" applyBorder="1" applyAlignment="1">
      <alignment horizontal="center" vertical="center" readingOrder="1"/>
    </xf>
    <xf numFmtId="0" fontId="2" fillId="0" borderId="1" xfId="0" applyFont="1" applyFill="1" applyBorder="1" applyAlignment="1">
      <alignment horizontal="center" vertical="center" readingOrder="1"/>
    </xf>
    <xf numFmtId="0" fontId="2" fillId="0" borderId="1" xfId="0" applyFont="1" applyFill="1" applyBorder="1" applyAlignment="1">
      <alignment horizontal="center" vertical="center" wrapText="1" readingOrder="1"/>
    </xf>
    <xf numFmtId="0" fontId="2" fillId="0" borderId="1" xfId="0" applyFont="1" applyFill="1" applyBorder="1" applyAlignment="1">
      <alignment horizontal="center" vertical="center" readingOrder="2"/>
    </xf>
    <xf numFmtId="0" fontId="5" fillId="0" borderId="1" xfId="0" applyFont="1" applyFill="1" applyBorder="1" applyAlignment="1">
      <alignment horizontal="center" vertical="center" readingOrder="1"/>
    </xf>
    <xf numFmtId="0" fontId="3" fillId="0" borderId="1" xfId="0" applyFont="1" applyFill="1" applyBorder="1" applyAlignment="1">
      <alignment horizontal="center" vertical="center" wrapText="1" readingOrder="2"/>
    </xf>
    <xf numFmtId="9" fontId="0" fillId="0" borderId="1" xfId="1" applyFont="1" applyBorder="1"/>
    <xf numFmtId="0" fontId="0" fillId="0" borderId="1" xfId="0" applyBorder="1"/>
    <xf numFmtId="0" fontId="1" fillId="0" borderId="1" xfId="0" applyFont="1" applyBorder="1" applyAlignment="1">
      <alignment horizontal="center" vertical="center" wrapText="1" readingOrder="2"/>
    </xf>
    <xf numFmtId="0" fontId="1" fillId="0" borderId="1" xfId="0" applyFont="1" applyFill="1" applyBorder="1" applyAlignment="1">
      <alignment horizontal="center" vertical="center" wrapText="1" readingOrder="2"/>
    </xf>
    <xf numFmtId="2" fontId="0" fillId="0" borderId="1" xfId="0" applyNumberForma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readingOrder="1"/>
    </xf>
    <xf numFmtId="0" fontId="5" fillId="0" borderId="1" xfId="0" applyFont="1" applyBorder="1" applyAlignment="1">
      <alignment horizontal="center" vertical="center" readingOrder="1"/>
    </xf>
    <xf numFmtId="0" fontId="5" fillId="0" borderId="1" xfId="0" applyFont="1" applyBorder="1" applyAlignment="1">
      <alignment horizontal="center" vertical="center" wrapText="1" readingOrder="1"/>
    </xf>
    <xf numFmtId="3" fontId="5" fillId="0" borderId="1" xfId="0" applyNumberFormat="1" applyFont="1" applyBorder="1" applyAlignment="1">
      <alignment horizontal="center" vertical="center" wrapText="1" readingOrder="1"/>
    </xf>
    <xf numFmtId="0" fontId="0" fillId="0" borderId="0" xfId="0" applyFill="1"/>
    <xf numFmtId="9" fontId="0" fillId="0" borderId="0" xfId="0" applyNumberFormat="1"/>
    <xf numFmtId="9" fontId="0" fillId="0" borderId="5" xfId="0" applyNumberFormat="1" applyBorder="1"/>
    <xf numFmtId="0" fontId="0" fillId="2" borderId="6" xfId="0" applyFill="1" applyBorder="1"/>
    <xf numFmtId="0" fontId="0" fillId="2" borderId="1" xfId="0" applyFill="1" applyBorder="1"/>
    <xf numFmtId="0" fontId="3" fillId="2" borderId="1" xfId="0" applyFont="1" applyFill="1" applyBorder="1" applyAlignment="1">
      <alignment horizontal="center" vertical="center" wrapText="1" readingOrder="2"/>
    </xf>
    <xf numFmtId="0" fontId="6" fillId="2" borderId="1" xfId="0" applyFont="1" applyFill="1" applyBorder="1" applyAlignment="1">
      <alignment horizontal="center" vertical="center" wrapText="1" readingOrder="1"/>
    </xf>
    <xf numFmtId="0" fontId="6" fillId="2" borderId="1" xfId="0" applyFont="1" applyFill="1" applyBorder="1" applyAlignment="1">
      <alignment horizontal="center" vertical="center" wrapText="1" readingOrder="2"/>
    </xf>
    <xf numFmtId="0" fontId="15" fillId="2" borderId="1" xfId="0" applyFont="1" applyFill="1" applyBorder="1"/>
    <xf numFmtId="0" fontId="0" fillId="0" borderId="1" xfId="0" applyBorder="1" applyAlignment="1">
      <alignment wrapText="1"/>
    </xf>
    <xf numFmtId="9" fontId="0" fillId="0" borderId="1" xfId="0" applyNumberFormat="1" applyBorder="1" applyAlignment="1">
      <alignment horizontal="center"/>
    </xf>
    <xf numFmtId="3" fontId="16" fillId="0" borderId="0" xfId="0" applyNumberFormat="1" applyFont="1"/>
    <xf numFmtId="3" fontId="17" fillId="0" borderId="0" xfId="0" applyNumberFormat="1" applyFont="1" applyBorder="1" applyAlignment="1">
      <alignment horizontal="center" vertical="center" readingOrder="1"/>
    </xf>
    <xf numFmtId="9" fontId="0" fillId="0" borderId="0" xfId="0" applyNumberFormat="1" applyBorder="1" applyAlignment="1">
      <alignment vertical="center"/>
    </xf>
    <xf numFmtId="0" fontId="0" fillId="0" borderId="0" xfId="0" applyBorder="1"/>
    <xf numFmtId="2" fontId="0" fillId="0" borderId="0" xfId="0" applyNumberFormat="1" applyBorder="1" applyAlignment="1">
      <alignment vertical="center" wrapText="1"/>
    </xf>
    <xf numFmtId="9" fontId="0" fillId="0" borderId="1" xfId="1" applyFont="1" applyBorder="1" applyAlignment="1">
      <alignment horizontal="center" vertical="center"/>
    </xf>
    <xf numFmtId="0" fontId="0" fillId="0" borderId="1" xfId="0" applyFill="1" applyBorder="1"/>
    <xf numFmtId="165" fontId="0" fillId="0" borderId="1" xfId="2" applyNumberFormat="1" applyFont="1" applyBorder="1"/>
    <xf numFmtId="0" fontId="18" fillId="0" borderId="1" xfId="0" applyFont="1" applyFill="1" applyBorder="1" applyAlignment="1">
      <alignment horizontal="center" vertical="center" readingOrder="1"/>
    </xf>
    <xf numFmtId="0" fontId="18" fillId="0" borderId="1" xfId="0" applyFont="1" applyFill="1" applyBorder="1" applyAlignment="1">
      <alignment horizontal="center" vertical="center" readingOrder="2"/>
    </xf>
    <xf numFmtId="0" fontId="18" fillId="0" borderId="1" xfId="0" applyFont="1" applyFill="1" applyBorder="1" applyAlignment="1">
      <alignment horizontal="right" vertical="center" readingOrder="1"/>
    </xf>
    <xf numFmtId="0" fontId="18" fillId="0" borderId="1" xfId="0" applyFont="1" applyFill="1" applyBorder="1" applyAlignment="1">
      <alignment horizontal="right" vertical="center" wrapText="1" readingOrder="1"/>
    </xf>
    <xf numFmtId="0" fontId="18" fillId="0" borderId="1" xfId="0" applyFont="1" applyFill="1" applyBorder="1" applyAlignment="1">
      <alignment horizontal="right" vertical="center" readingOrder="2"/>
    </xf>
    <xf numFmtId="0" fontId="18" fillId="0" borderId="1" xfId="0" applyFont="1" applyFill="1" applyBorder="1" applyAlignment="1">
      <alignment horizontal="left" vertical="center" readingOrder="1"/>
    </xf>
    <xf numFmtId="3" fontId="18" fillId="0" borderId="1" xfId="0" applyNumberFormat="1" applyFont="1" applyFill="1" applyBorder="1" applyAlignment="1">
      <alignment horizontal="left" vertical="center" readingOrder="1"/>
    </xf>
    <xf numFmtId="0" fontId="18" fillId="0" borderId="2" xfId="0" applyFont="1" applyBorder="1" applyAlignment="1">
      <alignment horizontal="center" vertical="center" readingOrder="1"/>
    </xf>
    <xf numFmtId="0" fontId="18" fillId="0" borderId="2" xfId="0" applyFont="1" applyBorder="1" applyAlignment="1">
      <alignment horizontal="center" vertical="center" readingOrder="2"/>
    </xf>
    <xf numFmtId="0" fontId="18" fillId="0" borderId="2" xfId="0" applyFont="1" applyBorder="1" applyAlignment="1">
      <alignment horizontal="right" vertical="center" readingOrder="1"/>
    </xf>
    <xf numFmtId="0" fontId="18" fillId="0" borderId="2" xfId="0" applyFont="1" applyFill="1" applyBorder="1" applyAlignment="1">
      <alignment horizontal="center" vertical="center" readingOrder="2"/>
    </xf>
    <xf numFmtId="0" fontId="18" fillId="0" borderId="1" xfId="0" applyFont="1" applyBorder="1" applyAlignment="1">
      <alignment horizontal="right" vertical="center" readingOrder="1"/>
    </xf>
    <xf numFmtId="0" fontId="18" fillId="0" borderId="1" xfId="0" applyFont="1" applyBorder="1" applyAlignment="1">
      <alignment horizontal="right" vertical="center" wrapText="1" readingOrder="1"/>
    </xf>
    <xf numFmtId="0" fontId="18" fillId="0" borderId="2" xfId="0" applyFont="1" applyBorder="1" applyAlignment="1">
      <alignment horizontal="right" vertical="center" readingOrder="2"/>
    </xf>
    <xf numFmtId="0" fontId="18" fillId="0" borderId="2" xfId="0" applyFont="1" applyBorder="1" applyAlignment="1">
      <alignment horizontal="left" vertical="center" readingOrder="1"/>
    </xf>
    <xf numFmtId="3" fontId="18" fillId="0" borderId="2" xfId="0" applyNumberFormat="1" applyFont="1" applyBorder="1" applyAlignment="1">
      <alignment horizontal="left" vertical="center" readingOrder="1"/>
    </xf>
    <xf numFmtId="0" fontId="18" fillId="0" borderId="1" xfId="0" applyFont="1" applyBorder="1" applyAlignment="1">
      <alignment horizontal="right" vertical="center" readingOrder="2"/>
    </xf>
    <xf numFmtId="0" fontId="18" fillId="0" borderId="1" xfId="0" applyFont="1" applyBorder="1" applyAlignment="1">
      <alignment horizontal="left" vertical="center" readingOrder="1"/>
    </xf>
    <xf numFmtId="3" fontId="18" fillId="0" borderId="1" xfId="0" applyNumberFormat="1" applyFont="1" applyBorder="1" applyAlignment="1">
      <alignment horizontal="left" vertical="center" readingOrder="1"/>
    </xf>
    <xf numFmtId="0" fontId="5" fillId="0" borderId="1" xfId="0" applyFont="1" applyBorder="1" applyAlignment="1">
      <alignment horizontal="center" vertical="center" readingOrder="2"/>
    </xf>
    <xf numFmtId="3" fontId="5" fillId="0" borderId="1" xfId="0" applyNumberFormat="1" applyFont="1" applyBorder="1" applyAlignment="1">
      <alignment horizontal="center" vertical="center" readingOrder="1"/>
    </xf>
    <xf numFmtId="165" fontId="0" fillId="0" borderId="1" xfId="0" applyNumberFormat="1" applyFont="1" applyBorder="1"/>
    <xf numFmtId="0" fontId="5" fillId="0" borderId="1" xfId="0" applyFont="1" applyFill="1" applyBorder="1" applyAlignment="1">
      <alignment horizontal="center" vertical="center" wrapText="1" readingOrder="2"/>
    </xf>
    <xf numFmtId="9" fontId="7" fillId="0" borderId="1" xfId="1" applyFont="1" applyBorder="1"/>
    <xf numFmtId="0" fontId="6" fillId="0" borderId="1" xfId="0" applyFont="1" applyBorder="1" applyAlignment="1">
      <alignment horizontal="right" vertical="center" readingOrder="1"/>
    </xf>
    <xf numFmtId="0" fontId="6" fillId="0" borderId="1" xfId="0" applyFont="1" applyBorder="1" applyAlignment="1">
      <alignment horizontal="center" vertical="center" wrapText="1" readingOrder="2"/>
    </xf>
    <xf numFmtId="0" fontId="0" fillId="0" borderId="1" xfId="0" applyFont="1" applyBorder="1"/>
    <xf numFmtId="0" fontId="6" fillId="0" borderId="1" xfId="0" applyFont="1" applyFill="1" applyBorder="1" applyAlignment="1">
      <alignment horizontal="center" vertical="center" readingOrder="1"/>
    </xf>
    <xf numFmtId="165" fontId="2" fillId="0" borderId="1" xfId="0" applyNumberFormat="1" applyFont="1" applyBorder="1" applyAlignment="1">
      <alignment horizontal="center" vertical="center" wrapText="1" readingOrder="1"/>
    </xf>
    <xf numFmtId="2" fontId="0" fillId="0" borderId="1" xfId="0" applyNumberFormat="1" applyFont="1" applyBorder="1" applyAlignment="1">
      <alignment horizontal="center" vertical="center" wrapText="1"/>
    </xf>
    <xf numFmtId="2" fontId="0" fillId="0" borderId="1" xfId="0" applyNumberFormat="1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9" fontId="0" fillId="0" borderId="1" xfId="0" applyNumberFormat="1" applyFont="1" applyBorder="1" applyAlignment="1">
      <alignment horizontal="center" vertical="center"/>
    </xf>
    <xf numFmtId="9" fontId="0" fillId="0" borderId="2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readingOrder="1"/>
    </xf>
    <xf numFmtId="2" fontId="0" fillId="0" borderId="4" xfId="0" applyNumberFormat="1" applyFont="1" applyBorder="1" applyAlignment="1">
      <alignment horizontal="center" vertical="center" wrapText="1"/>
    </xf>
    <xf numFmtId="2" fontId="0" fillId="0" borderId="3" xfId="0" applyNumberFormat="1" applyFont="1" applyBorder="1" applyAlignment="1">
      <alignment horizontal="center" vertical="center" wrapText="1"/>
    </xf>
    <xf numFmtId="2" fontId="0" fillId="0" borderId="2" xfId="0" applyNumberFormat="1" applyFont="1" applyBorder="1" applyAlignment="1">
      <alignment horizontal="center" vertical="center" wrapText="1"/>
    </xf>
    <xf numFmtId="9" fontId="0" fillId="0" borderId="4" xfId="0" applyNumberFormat="1" applyFont="1" applyBorder="1" applyAlignment="1">
      <alignment horizontal="center" vertical="center"/>
    </xf>
    <xf numFmtId="9" fontId="0" fillId="0" borderId="3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readingOrder="1"/>
    </xf>
    <xf numFmtId="9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 readingOrder="1"/>
    </xf>
    <xf numFmtId="0" fontId="6" fillId="0" borderId="3" xfId="0" applyFont="1" applyBorder="1" applyAlignment="1">
      <alignment horizontal="center" vertical="center" wrapText="1" readingOrder="1"/>
    </xf>
    <xf numFmtId="0" fontId="6" fillId="0" borderId="2" xfId="0" applyFont="1" applyBorder="1" applyAlignment="1">
      <alignment horizontal="center" vertical="center" wrapText="1" readingOrder="1"/>
    </xf>
    <xf numFmtId="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7D77F-C8DF-4116-967E-FCE010E877EA}">
  <sheetPr>
    <tabColor rgb="FFFF0000"/>
  </sheetPr>
  <dimension ref="A1:J49"/>
  <sheetViews>
    <sheetView rightToLeft="1" tabSelected="1" zoomScale="85" zoomScaleNormal="85" workbookViewId="0">
      <selection activeCell="H31" sqref="H31"/>
    </sheetView>
  </sheetViews>
  <sheetFormatPr defaultRowHeight="14.25" x14ac:dyDescent="0.2"/>
  <cols>
    <col min="1" max="1" width="5.375" customWidth="1"/>
    <col min="2" max="2" width="30" bestFit="1" customWidth="1"/>
    <col min="3" max="3" width="4.625" hidden="1" customWidth="1"/>
    <col min="5" max="5" width="0" hidden="1" customWidth="1"/>
    <col min="8" max="8" width="12.375" bestFit="1" customWidth="1"/>
    <col min="10" max="10" width="36.5" customWidth="1"/>
  </cols>
  <sheetData>
    <row r="1" spans="1:10" ht="15.75" x14ac:dyDescent="0.25">
      <c r="A1" s="25" t="s">
        <v>208</v>
      </c>
    </row>
    <row r="2" spans="1:10" s="9" customFormat="1" ht="51" x14ac:dyDescent="0.2">
      <c r="A2" s="6" t="s">
        <v>210</v>
      </c>
      <c r="B2" s="6" t="s">
        <v>0</v>
      </c>
      <c r="C2" s="6" t="s">
        <v>1</v>
      </c>
      <c r="D2" s="6" t="s">
        <v>185</v>
      </c>
      <c r="E2" s="7" t="s">
        <v>3</v>
      </c>
      <c r="F2" s="6" t="s">
        <v>227</v>
      </c>
      <c r="G2" s="6" t="s">
        <v>184</v>
      </c>
      <c r="H2" s="6" t="s">
        <v>234</v>
      </c>
      <c r="I2" s="8" t="s">
        <v>225</v>
      </c>
      <c r="J2" s="8" t="s">
        <v>190</v>
      </c>
    </row>
    <row r="3" spans="1:10" x14ac:dyDescent="0.2">
      <c r="A3" s="74">
        <v>1</v>
      </c>
      <c r="B3" s="78" t="s">
        <v>7</v>
      </c>
      <c r="C3" s="79" t="s">
        <v>5</v>
      </c>
      <c r="D3" s="75" t="s">
        <v>189</v>
      </c>
      <c r="E3" s="76">
        <v>2.21</v>
      </c>
      <c r="F3" s="80">
        <v>1411353</v>
      </c>
      <c r="G3" s="11">
        <v>0.16051538139765625</v>
      </c>
      <c r="H3" s="12">
        <v>2.6</v>
      </c>
      <c r="I3" s="107">
        <f>0.35*0.8</f>
        <v>0.27999999999999997</v>
      </c>
      <c r="J3" s="103" t="s">
        <v>191</v>
      </c>
    </row>
    <row r="4" spans="1:10" x14ac:dyDescent="0.2">
      <c r="A4" s="74">
        <v>2</v>
      </c>
      <c r="B4" s="78" t="s">
        <v>9</v>
      </c>
      <c r="C4" s="79" t="s">
        <v>5</v>
      </c>
      <c r="D4" s="75" t="s">
        <v>189</v>
      </c>
      <c r="E4" s="76">
        <v>0.5</v>
      </c>
      <c r="F4" s="80">
        <v>741462</v>
      </c>
      <c r="G4" s="11">
        <v>8.4327631515197829E-2</v>
      </c>
      <c r="H4" s="12">
        <v>0.35</v>
      </c>
      <c r="I4" s="106"/>
      <c r="J4" s="104"/>
    </row>
    <row r="5" spans="1:10" x14ac:dyDescent="0.2">
      <c r="A5" s="74">
        <v>3</v>
      </c>
      <c r="B5" s="78" t="s">
        <v>10</v>
      </c>
      <c r="C5" s="79" t="s">
        <v>5</v>
      </c>
      <c r="D5" s="75" t="s">
        <v>189</v>
      </c>
      <c r="E5" s="76">
        <v>15.17</v>
      </c>
      <c r="F5" s="80">
        <v>666035</v>
      </c>
      <c r="G5" s="11">
        <v>7.5749200978910303E-2</v>
      </c>
      <c r="H5" s="12">
        <v>17.900600000000001</v>
      </c>
      <c r="I5" s="106"/>
      <c r="J5" s="104"/>
    </row>
    <row r="6" spans="1:10" x14ac:dyDescent="0.2">
      <c r="A6" s="74">
        <v>4</v>
      </c>
      <c r="B6" s="78" t="s">
        <v>12</v>
      </c>
      <c r="C6" s="79" t="s">
        <v>5</v>
      </c>
      <c r="D6" s="75" t="s">
        <v>189</v>
      </c>
      <c r="E6" s="76">
        <v>22.88</v>
      </c>
      <c r="F6" s="80">
        <v>229345</v>
      </c>
      <c r="G6" s="11">
        <v>2.6083765115208934E-2</v>
      </c>
      <c r="H6" s="12">
        <v>26.998399999999997</v>
      </c>
      <c r="I6" s="106"/>
      <c r="J6" s="104"/>
    </row>
    <row r="7" spans="1:10" x14ac:dyDescent="0.2">
      <c r="A7" s="74">
        <v>5</v>
      </c>
      <c r="B7" s="78" t="s">
        <v>13</v>
      </c>
      <c r="C7" s="79" t="s">
        <v>5</v>
      </c>
      <c r="D7" s="75" t="s">
        <v>189</v>
      </c>
      <c r="E7" s="76">
        <v>0.64</v>
      </c>
      <c r="F7" s="80">
        <v>76456</v>
      </c>
      <c r="G7" s="11">
        <v>8.695460313712591E-3</v>
      </c>
      <c r="H7" s="12">
        <v>0.75519999999999998</v>
      </c>
      <c r="I7" s="106"/>
      <c r="J7" s="104"/>
    </row>
    <row r="8" spans="1:10" x14ac:dyDescent="0.2">
      <c r="A8" s="74">
        <v>6</v>
      </c>
      <c r="B8" s="78" t="s">
        <v>14</v>
      </c>
      <c r="C8" s="79" t="s">
        <v>5</v>
      </c>
      <c r="D8" s="75" t="s">
        <v>189</v>
      </c>
      <c r="E8" s="76">
        <v>16.600000000000001</v>
      </c>
      <c r="F8" s="80">
        <v>71551</v>
      </c>
      <c r="G8" s="11">
        <v>8.1376070014969343E-3</v>
      </c>
      <c r="H8" s="12">
        <v>19.600000000000001</v>
      </c>
      <c r="I8" s="106"/>
      <c r="J8" s="104"/>
    </row>
    <row r="9" spans="1:10" x14ac:dyDescent="0.2">
      <c r="A9" s="74">
        <v>7</v>
      </c>
      <c r="B9" s="78" t="s">
        <v>16</v>
      </c>
      <c r="C9" s="79" t="s">
        <v>5</v>
      </c>
      <c r="D9" s="75" t="s">
        <v>189</v>
      </c>
      <c r="E9" s="76">
        <v>0.81</v>
      </c>
      <c r="F9" s="80">
        <v>25938</v>
      </c>
      <c r="G9" s="11">
        <v>2.9499692583587582E-3</v>
      </c>
      <c r="H9" s="12">
        <v>0.95</v>
      </c>
      <c r="I9" s="106"/>
      <c r="J9" s="104"/>
    </row>
    <row r="10" spans="1:10" x14ac:dyDescent="0.2">
      <c r="A10" s="74">
        <v>8</v>
      </c>
      <c r="B10" s="78" t="s">
        <v>17</v>
      </c>
      <c r="C10" s="79" t="s">
        <v>5</v>
      </c>
      <c r="D10" s="75" t="s">
        <v>189</v>
      </c>
      <c r="E10" s="77">
        <v>18.64</v>
      </c>
      <c r="F10" s="80">
        <v>14412</v>
      </c>
      <c r="G10" s="11">
        <v>1.6390992733235569E-3</v>
      </c>
      <c r="H10" s="12">
        <v>21.995200000000001</v>
      </c>
      <c r="I10" s="106"/>
      <c r="J10" s="104"/>
    </row>
    <row r="11" spans="1:10" x14ac:dyDescent="0.2">
      <c r="A11" s="74">
        <v>9</v>
      </c>
      <c r="B11" s="78" t="s">
        <v>18</v>
      </c>
      <c r="C11" s="79" t="s">
        <v>5</v>
      </c>
      <c r="D11" s="75" t="s">
        <v>189</v>
      </c>
      <c r="E11" s="77">
        <v>22.02</v>
      </c>
      <c r="F11" s="80">
        <v>10890</v>
      </c>
      <c r="G11" s="11">
        <v>1.2385367115246694E-3</v>
      </c>
      <c r="H11" s="12">
        <v>26</v>
      </c>
      <c r="I11" s="106"/>
      <c r="J11" s="104"/>
    </row>
    <row r="12" spans="1:10" x14ac:dyDescent="0.2">
      <c r="A12" s="74">
        <v>10</v>
      </c>
      <c r="B12" s="78" t="s">
        <v>20</v>
      </c>
      <c r="C12" s="79" t="s">
        <v>5</v>
      </c>
      <c r="D12" s="75" t="s">
        <v>189</v>
      </c>
      <c r="E12" s="77">
        <v>23.72</v>
      </c>
      <c r="F12" s="80">
        <v>1142</v>
      </c>
      <c r="G12" s="11">
        <v>1.2988144394501124E-4</v>
      </c>
      <c r="H12" s="12">
        <v>28</v>
      </c>
      <c r="I12" s="106"/>
      <c r="J12" s="104"/>
    </row>
    <row r="13" spans="1:10" x14ac:dyDescent="0.2">
      <c r="A13" s="74">
        <v>11</v>
      </c>
      <c r="B13" s="78" t="s">
        <v>21</v>
      </c>
      <c r="C13" s="79" t="s">
        <v>5</v>
      </c>
      <c r="D13" s="75" t="s">
        <v>189</v>
      </c>
      <c r="E13" s="77">
        <v>15.68</v>
      </c>
      <c r="F13" s="79">
        <v>764</v>
      </c>
      <c r="G13" s="11">
        <v>8.6890913462336767E-5</v>
      </c>
      <c r="H13" s="12">
        <v>18.502399999999998</v>
      </c>
      <c r="I13" s="106"/>
      <c r="J13" s="104"/>
    </row>
    <row r="14" spans="1:10" x14ac:dyDescent="0.2">
      <c r="A14" s="74">
        <v>12</v>
      </c>
      <c r="B14" s="78" t="s">
        <v>23</v>
      </c>
      <c r="C14" s="79" t="s">
        <v>5</v>
      </c>
      <c r="D14" s="75" t="s">
        <v>189</v>
      </c>
      <c r="E14" s="77">
        <v>19.059999999999999</v>
      </c>
      <c r="F14" s="79">
        <v>63</v>
      </c>
      <c r="G14" s="11">
        <v>7.1650884137790793E-6</v>
      </c>
      <c r="H14" s="12">
        <v>22.5</v>
      </c>
      <c r="I14" s="106"/>
      <c r="J14" s="104"/>
    </row>
    <row r="15" spans="1:10" x14ac:dyDescent="0.2">
      <c r="A15" s="74">
        <v>13</v>
      </c>
      <c r="B15" s="78" t="s">
        <v>24</v>
      </c>
      <c r="C15" s="79" t="s">
        <v>5</v>
      </c>
      <c r="D15" s="75" t="s">
        <v>189</v>
      </c>
      <c r="E15" s="76">
        <v>27.53</v>
      </c>
      <c r="F15" s="79">
        <v>38</v>
      </c>
      <c r="G15" s="11">
        <v>4.3217993606921429E-6</v>
      </c>
      <c r="H15" s="12">
        <v>32.5</v>
      </c>
      <c r="I15" s="106"/>
      <c r="J15" s="104"/>
    </row>
    <row r="16" spans="1:10" x14ac:dyDescent="0.2">
      <c r="A16" s="74">
        <v>14</v>
      </c>
      <c r="B16" s="78" t="s">
        <v>28</v>
      </c>
      <c r="C16" s="79" t="s">
        <v>5</v>
      </c>
      <c r="D16" s="75" t="s">
        <v>189</v>
      </c>
      <c r="E16" s="78">
        <v>27.53</v>
      </c>
      <c r="F16" s="79">
        <v>4</v>
      </c>
      <c r="G16" s="11">
        <v>4.5492624849390979E-7</v>
      </c>
      <c r="H16" s="12">
        <v>32.5</v>
      </c>
      <c r="I16" s="106"/>
      <c r="J16" s="104"/>
    </row>
    <row r="17" spans="1:10" x14ac:dyDescent="0.2">
      <c r="A17" s="74">
        <v>15</v>
      </c>
      <c r="B17" s="78" t="s">
        <v>29</v>
      </c>
      <c r="C17" s="79" t="s">
        <v>5</v>
      </c>
      <c r="D17" s="75" t="s">
        <v>189</v>
      </c>
      <c r="E17" s="77">
        <v>20.76</v>
      </c>
      <c r="F17" s="79">
        <v>3</v>
      </c>
      <c r="G17" s="11">
        <v>3.4119468637043234E-7</v>
      </c>
      <c r="H17" s="12">
        <v>24.4968</v>
      </c>
      <c r="I17" s="106"/>
      <c r="J17" s="104"/>
    </row>
    <row r="18" spans="1:10" x14ac:dyDescent="0.2">
      <c r="A18" s="74">
        <v>16</v>
      </c>
      <c r="B18" s="78" t="s">
        <v>30</v>
      </c>
      <c r="C18" s="79" t="s">
        <v>5</v>
      </c>
      <c r="D18" s="75" t="s">
        <v>189</v>
      </c>
      <c r="E18" s="78">
        <v>24.65</v>
      </c>
      <c r="F18" s="79">
        <v>3</v>
      </c>
      <c r="G18" s="11">
        <v>3.4119468637043234E-7</v>
      </c>
      <c r="H18" s="12">
        <v>29</v>
      </c>
      <c r="I18" s="106"/>
      <c r="J18" s="104"/>
    </row>
    <row r="19" spans="1:10" x14ac:dyDescent="0.2">
      <c r="A19" s="74">
        <v>17</v>
      </c>
      <c r="B19" s="78" t="s">
        <v>32</v>
      </c>
      <c r="C19" s="79" t="s">
        <v>5</v>
      </c>
      <c r="D19" s="75" t="s">
        <v>189</v>
      </c>
      <c r="E19" s="77">
        <v>23.72</v>
      </c>
      <c r="F19" s="79"/>
      <c r="G19" s="11">
        <v>0</v>
      </c>
      <c r="H19" s="12">
        <v>28</v>
      </c>
      <c r="I19" s="106"/>
      <c r="J19" s="104"/>
    </row>
    <row r="20" spans="1:10" x14ac:dyDescent="0.2">
      <c r="A20" s="74">
        <v>18</v>
      </c>
      <c r="B20" s="78" t="s">
        <v>21</v>
      </c>
      <c r="C20" s="79" t="s">
        <v>5</v>
      </c>
      <c r="D20" s="75" t="s">
        <v>189</v>
      </c>
      <c r="E20" s="77">
        <v>15.68</v>
      </c>
      <c r="F20" s="79"/>
      <c r="G20" s="11">
        <v>0</v>
      </c>
      <c r="H20" s="12">
        <v>18.502399999999998</v>
      </c>
      <c r="I20" s="106"/>
      <c r="J20" s="104"/>
    </row>
    <row r="21" spans="1:10" x14ac:dyDescent="0.2">
      <c r="A21" s="74">
        <v>19</v>
      </c>
      <c r="B21" s="78" t="s">
        <v>23</v>
      </c>
      <c r="C21" s="79" t="s">
        <v>5</v>
      </c>
      <c r="D21" s="75" t="s">
        <v>189</v>
      </c>
      <c r="E21" s="77">
        <v>19.059999999999999</v>
      </c>
      <c r="F21" s="79"/>
      <c r="G21" s="11">
        <v>0</v>
      </c>
      <c r="H21" s="12">
        <v>22.5</v>
      </c>
      <c r="I21" s="106"/>
      <c r="J21" s="104"/>
    </row>
    <row r="22" spans="1:10" x14ac:dyDescent="0.2">
      <c r="A22" s="74">
        <v>20</v>
      </c>
      <c r="B22" s="78" t="s">
        <v>33</v>
      </c>
      <c r="C22" s="79" t="s">
        <v>5</v>
      </c>
      <c r="D22" s="75" t="s">
        <v>189</v>
      </c>
      <c r="E22" s="77">
        <v>24.65</v>
      </c>
      <c r="F22" s="79"/>
      <c r="G22" s="11">
        <v>0</v>
      </c>
      <c r="H22" s="12">
        <v>29</v>
      </c>
      <c r="I22" s="106"/>
      <c r="J22" s="104"/>
    </row>
    <row r="23" spans="1:10" x14ac:dyDescent="0.2">
      <c r="A23" s="74">
        <v>21</v>
      </c>
      <c r="B23" s="78" t="s">
        <v>29</v>
      </c>
      <c r="C23" s="79" t="s">
        <v>5</v>
      </c>
      <c r="D23" s="75" t="s">
        <v>189</v>
      </c>
      <c r="E23" s="77">
        <v>20.76</v>
      </c>
      <c r="F23" s="79"/>
      <c r="G23" s="11">
        <v>0</v>
      </c>
      <c r="H23" s="12">
        <v>24.4968</v>
      </c>
      <c r="I23" s="106"/>
      <c r="J23" s="104"/>
    </row>
    <row r="24" spans="1:10" x14ac:dyDescent="0.2">
      <c r="A24" s="74">
        <v>22</v>
      </c>
      <c r="B24" s="78" t="s">
        <v>34</v>
      </c>
      <c r="C24" s="79" t="s">
        <v>5</v>
      </c>
      <c r="D24" s="75" t="s">
        <v>189</v>
      </c>
      <c r="E24" s="77">
        <v>24.65</v>
      </c>
      <c r="F24" s="79"/>
      <c r="G24" s="11">
        <v>0</v>
      </c>
      <c r="H24" s="12">
        <v>29</v>
      </c>
      <c r="I24" s="106"/>
      <c r="J24" s="104"/>
    </row>
    <row r="25" spans="1:10" x14ac:dyDescent="0.2">
      <c r="A25" s="74">
        <v>23</v>
      </c>
      <c r="B25" s="78" t="s">
        <v>35</v>
      </c>
      <c r="C25" s="79" t="s">
        <v>5</v>
      </c>
      <c r="D25" s="75" t="s">
        <v>189</v>
      </c>
      <c r="E25" s="77">
        <v>2.37</v>
      </c>
      <c r="F25" s="79"/>
      <c r="G25" s="11">
        <v>0</v>
      </c>
      <c r="H25" s="12">
        <v>2.7966000000000002</v>
      </c>
      <c r="I25" s="106"/>
      <c r="J25" s="104"/>
    </row>
    <row r="26" spans="1:10" x14ac:dyDescent="0.2">
      <c r="A26" s="74">
        <v>24</v>
      </c>
      <c r="B26" s="78" t="s">
        <v>36</v>
      </c>
      <c r="C26" s="79" t="s">
        <v>5</v>
      </c>
      <c r="D26" s="75" t="s">
        <v>189</v>
      </c>
      <c r="E26" s="77">
        <v>2.88</v>
      </c>
      <c r="F26" s="79"/>
      <c r="G26" s="11">
        <v>0</v>
      </c>
      <c r="H26" s="12">
        <v>3.3983999999999996</v>
      </c>
      <c r="I26" s="106"/>
      <c r="J26" s="104"/>
    </row>
    <row r="27" spans="1:10" x14ac:dyDescent="0.2">
      <c r="A27" s="74">
        <v>25</v>
      </c>
      <c r="B27" s="78" t="s">
        <v>40</v>
      </c>
      <c r="C27" s="79" t="s">
        <v>5</v>
      </c>
      <c r="D27" s="75" t="s">
        <v>189</v>
      </c>
      <c r="E27" s="77">
        <v>2.96</v>
      </c>
      <c r="F27" s="79"/>
      <c r="G27" s="11">
        <v>0</v>
      </c>
      <c r="H27" s="12">
        <v>3.5</v>
      </c>
      <c r="I27" s="106"/>
      <c r="J27" s="104"/>
    </row>
    <row r="28" spans="1:10" x14ac:dyDescent="0.2">
      <c r="A28" s="15"/>
      <c r="B28" s="16"/>
      <c r="C28" s="17"/>
      <c r="D28" s="18"/>
      <c r="E28" s="19"/>
      <c r="F28" s="17"/>
      <c r="G28" s="20"/>
      <c r="H28" s="21"/>
      <c r="I28" s="22"/>
      <c r="J28" s="24"/>
    </row>
    <row r="29" spans="1:10" ht="15.75" x14ac:dyDescent="0.25">
      <c r="A29" s="25" t="s">
        <v>209</v>
      </c>
      <c r="B29" s="16"/>
      <c r="C29" s="17"/>
      <c r="D29" s="18"/>
      <c r="E29" s="19"/>
      <c r="F29" s="17"/>
      <c r="G29" s="20"/>
      <c r="H29" s="21"/>
      <c r="I29" s="22"/>
      <c r="J29" s="23"/>
    </row>
    <row r="30" spans="1:10" ht="51" x14ac:dyDescent="0.2">
      <c r="A30" s="6" t="s">
        <v>210</v>
      </c>
      <c r="B30" s="6" t="s">
        <v>0</v>
      </c>
      <c r="C30" s="6" t="s">
        <v>1</v>
      </c>
      <c r="D30" s="6" t="s">
        <v>185</v>
      </c>
      <c r="E30" s="7" t="s">
        <v>3</v>
      </c>
      <c r="F30" s="6" t="s">
        <v>227</v>
      </c>
      <c r="G30" s="6" t="s">
        <v>184</v>
      </c>
      <c r="H30" s="6" t="s">
        <v>234</v>
      </c>
      <c r="I30" s="8" t="s">
        <v>225</v>
      </c>
      <c r="J30" s="8" t="s">
        <v>190</v>
      </c>
    </row>
    <row r="31" spans="1:10" x14ac:dyDescent="0.2">
      <c r="A31" s="81">
        <v>26</v>
      </c>
      <c r="B31" s="87" t="s">
        <v>4</v>
      </c>
      <c r="C31" s="88" t="s">
        <v>5</v>
      </c>
      <c r="D31" s="82" t="s">
        <v>193</v>
      </c>
      <c r="E31" s="83">
        <v>2.5499999999999998</v>
      </c>
      <c r="F31" s="89">
        <v>3514833</v>
      </c>
      <c r="G31" s="13">
        <v>0.39974744769314902</v>
      </c>
      <c r="H31" s="14">
        <v>3</v>
      </c>
      <c r="I31" s="108">
        <f>0.65*0.8</f>
        <v>0.52</v>
      </c>
      <c r="J31" s="105" t="s">
        <v>191</v>
      </c>
    </row>
    <row r="32" spans="1:10" x14ac:dyDescent="0.2">
      <c r="A32" s="74">
        <v>27</v>
      </c>
      <c r="B32" s="78" t="s">
        <v>8</v>
      </c>
      <c r="C32" s="79" t="s">
        <v>5</v>
      </c>
      <c r="D32" s="84" t="s">
        <v>193</v>
      </c>
      <c r="E32" s="76">
        <v>3.65</v>
      </c>
      <c r="F32" s="80">
        <v>1369869</v>
      </c>
      <c r="G32" s="11">
        <v>0.15579734127452594</v>
      </c>
      <c r="H32" s="12">
        <v>4.3070000000000004</v>
      </c>
      <c r="I32" s="106"/>
      <c r="J32" s="106"/>
    </row>
    <row r="33" spans="1:10" x14ac:dyDescent="0.2">
      <c r="A33" s="81">
        <v>28</v>
      </c>
      <c r="B33" s="78" t="s">
        <v>11</v>
      </c>
      <c r="C33" s="79" t="s">
        <v>5</v>
      </c>
      <c r="D33" s="84" t="s">
        <v>193</v>
      </c>
      <c r="E33" s="77">
        <v>2.38</v>
      </c>
      <c r="F33" s="80">
        <v>612591</v>
      </c>
      <c r="G33" s="11">
        <v>6.9670931372783171E-2</v>
      </c>
      <c r="H33" s="12">
        <v>2.8083999999999998</v>
      </c>
      <c r="I33" s="106"/>
      <c r="J33" s="106"/>
    </row>
    <row r="34" spans="1:10" x14ac:dyDescent="0.2">
      <c r="A34" s="74">
        <v>29</v>
      </c>
      <c r="B34" s="90" t="s">
        <v>15</v>
      </c>
      <c r="C34" s="91" t="s">
        <v>5</v>
      </c>
      <c r="D34" s="82" t="s">
        <v>193</v>
      </c>
      <c r="E34" s="85">
        <v>8.4700000000000006</v>
      </c>
      <c r="F34" s="92">
        <v>41950</v>
      </c>
      <c r="G34" s="5">
        <v>4.7710390310798786E-3</v>
      </c>
      <c r="H34" s="10">
        <v>10</v>
      </c>
      <c r="I34" s="106"/>
      <c r="J34" s="106"/>
    </row>
    <row r="35" spans="1:10" x14ac:dyDescent="0.2">
      <c r="A35" s="81">
        <v>30</v>
      </c>
      <c r="B35" s="90" t="s">
        <v>19</v>
      </c>
      <c r="C35" s="91" t="s">
        <v>5</v>
      </c>
      <c r="D35" s="82" t="s">
        <v>193</v>
      </c>
      <c r="E35" s="85">
        <v>18.649999999999999</v>
      </c>
      <c r="F35" s="92">
        <v>2800</v>
      </c>
      <c r="G35" s="5">
        <v>3.1844837394573683E-4</v>
      </c>
      <c r="H35" s="10">
        <v>22</v>
      </c>
      <c r="I35" s="106"/>
      <c r="J35" s="106"/>
    </row>
    <row r="36" spans="1:10" x14ac:dyDescent="0.2">
      <c r="A36" s="74">
        <v>31</v>
      </c>
      <c r="B36" s="90" t="s">
        <v>22</v>
      </c>
      <c r="C36" s="91" t="s">
        <v>5</v>
      </c>
      <c r="D36" s="82" t="s">
        <v>193</v>
      </c>
      <c r="E36" s="85">
        <v>21.52</v>
      </c>
      <c r="F36" s="91">
        <v>513</v>
      </c>
      <c r="G36" s="5">
        <v>5.8344291369343931E-5</v>
      </c>
      <c r="H36" s="10">
        <v>25</v>
      </c>
      <c r="I36" s="106"/>
      <c r="J36" s="106"/>
    </row>
    <row r="37" spans="1:10" x14ac:dyDescent="0.2">
      <c r="A37" s="81">
        <v>32</v>
      </c>
      <c r="B37" s="90" t="s">
        <v>25</v>
      </c>
      <c r="C37" s="91" t="s">
        <v>5</v>
      </c>
      <c r="D37" s="82" t="s">
        <v>193</v>
      </c>
      <c r="E37" s="86">
        <v>39.83</v>
      </c>
      <c r="F37" s="91">
        <v>35</v>
      </c>
      <c r="G37" s="5">
        <v>3.980604674321711E-6</v>
      </c>
      <c r="H37" s="10">
        <v>46.999399999999994</v>
      </c>
      <c r="I37" s="106"/>
      <c r="J37" s="106"/>
    </row>
    <row r="38" spans="1:10" x14ac:dyDescent="0.2">
      <c r="A38" s="74">
        <v>33</v>
      </c>
      <c r="B38" s="90" t="s">
        <v>26</v>
      </c>
      <c r="C38" s="91" t="s">
        <v>5</v>
      </c>
      <c r="D38" s="82" t="s">
        <v>193</v>
      </c>
      <c r="E38" s="86">
        <v>19.059999999999999</v>
      </c>
      <c r="F38" s="91">
        <v>23</v>
      </c>
      <c r="G38" s="5">
        <v>2.6158259288399814E-6</v>
      </c>
      <c r="H38" s="10">
        <v>22.5</v>
      </c>
      <c r="I38" s="106"/>
      <c r="J38" s="106"/>
    </row>
    <row r="39" spans="1:10" x14ac:dyDescent="0.2">
      <c r="A39" s="81">
        <v>34</v>
      </c>
      <c r="B39" s="90" t="s">
        <v>27</v>
      </c>
      <c r="C39" s="91" t="s">
        <v>5</v>
      </c>
      <c r="D39" s="82" t="s">
        <v>193</v>
      </c>
      <c r="E39" s="86">
        <v>46.61</v>
      </c>
      <c r="F39" s="91">
        <v>6</v>
      </c>
      <c r="G39" s="5">
        <v>6.8238937274086468E-7</v>
      </c>
      <c r="H39" s="10">
        <v>54.999799999999993</v>
      </c>
      <c r="I39" s="106"/>
      <c r="J39" s="106"/>
    </row>
    <row r="40" spans="1:10" x14ac:dyDescent="0.2">
      <c r="A40" s="74">
        <v>35</v>
      </c>
      <c r="B40" s="90" t="s">
        <v>31</v>
      </c>
      <c r="C40" s="91" t="s">
        <v>5</v>
      </c>
      <c r="D40" s="82" t="s">
        <v>193</v>
      </c>
      <c r="E40" s="86">
        <v>20.76</v>
      </c>
      <c r="F40" s="91">
        <v>1</v>
      </c>
      <c r="G40" s="5">
        <v>1.1373156212347745E-7</v>
      </c>
      <c r="H40" s="10">
        <v>24.4968</v>
      </c>
      <c r="I40" s="106"/>
      <c r="J40" s="106"/>
    </row>
    <row r="41" spans="1:10" x14ac:dyDescent="0.2">
      <c r="A41" s="81">
        <v>36</v>
      </c>
      <c r="B41" s="78" t="s">
        <v>37</v>
      </c>
      <c r="C41" s="79" t="s">
        <v>5</v>
      </c>
      <c r="D41" s="84" t="s">
        <v>193</v>
      </c>
      <c r="E41" s="77">
        <v>2.38</v>
      </c>
      <c r="F41" s="79"/>
      <c r="G41" s="11">
        <v>0</v>
      </c>
      <c r="H41" s="12">
        <v>2.8083999999999998</v>
      </c>
      <c r="I41" s="106"/>
      <c r="J41" s="106"/>
    </row>
    <row r="42" spans="1:10" x14ac:dyDescent="0.2">
      <c r="A42" s="74">
        <v>37</v>
      </c>
      <c r="B42" s="78" t="s">
        <v>38</v>
      </c>
      <c r="C42" s="79" t="s">
        <v>5</v>
      </c>
      <c r="D42" s="84" t="s">
        <v>193</v>
      </c>
      <c r="E42" s="77">
        <v>3.01</v>
      </c>
      <c r="F42" s="79"/>
      <c r="G42" s="11">
        <v>0</v>
      </c>
      <c r="H42" s="12">
        <v>3.5517999999999996</v>
      </c>
      <c r="I42" s="106"/>
      <c r="J42" s="106"/>
    </row>
    <row r="43" spans="1:10" x14ac:dyDescent="0.2">
      <c r="A43" s="81">
        <v>38</v>
      </c>
      <c r="B43" s="78" t="s">
        <v>39</v>
      </c>
      <c r="C43" s="79" t="s">
        <v>5</v>
      </c>
      <c r="D43" s="84" t="s">
        <v>193</v>
      </c>
      <c r="E43" s="77">
        <v>3.84</v>
      </c>
      <c r="F43" s="79"/>
      <c r="G43" s="11">
        <v>0</v>
      </c>
      <c r="H43" s="12">
        <v>4.5311999999999992</v>
      </c>
      <c r="I43" s="106"/>
      <c r="J43" s="106"/>
    </row>
    <row r="44" spans="1:10" x14ac:dyDescent="0.2">
      <c r="I44" s="56"/>
    </row>
    <row r="46" spans="1:10" ht="18.75" x14ac:dyDescent="0.3">
      <c r="B46" s="1"/>
    </row>
    <row r="48" spans="1:10" x14ac:dyDescent="0.2">
      <c r="B48" t="s">
        <v>206</v>
      </c>
    </row>
    <row r="49" spans="2:2" x14ac:dyDescent="0.2">
      <c r="B49" t="s">
        <v>207</v>
      </c>
    </row>
  </sheetData>
  <mergeCells count="4">
    <mergeCell ref="J3:J27"/>
    <mergeCell ref="J31:J43"/>
    <mergeCell ref="I3:I27"/>
    <mergeCell ref="I31:I4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02531-C138-4CE4-8616-A3F27D2F3303}">
  <sheetPr>
    <tabColor rgb="FF00B0F0"/>
    <pageSetUpPr fitToPage="1"/>
  </sheetPr>
  <dimension ref="A1:M51"/>
  <sheetViews>
    <sheetView rightToLeft="1" topLeftCell="A25" zoomScale="70" zoomScaleNormal="70" workbookViewId="0">
      <selection activeCell="K2" sqref="K2"/>
    </sheetView>
  </sheetViews>
  <sheetFormatPr defaultRowHeight="14.25" x14ac:dyDescent="0.2"/>
  <cols>
    <col min="1" max="1" width="6.75" bestFit="1" customWidth="1"/>
    <col min="3" max="3" width="7.25" customWidth="1"/>
    <col min="4" max="4" width="25.125" customWidth="1"/>
    <col min="5" max="5" width="16.5" customWidth="1"/>
    <col min="6" max="6" width="1" hidden="1" customWidth="1"/>
    <col min="8" max="8" width="0" style="55" hidden="1" customWidth="1"/>
    <col min="9" max="9" width="11" customWidth="1"/>
    <col min="11" max="11" width="11.875" customWidth="1"/>
    <col min="13" max="13" width="27.375" customWidth="1"/>
  </cols>
  <sheetData>
    <row r="1" spans="1:13" ht="15.75" x14ac:dyDescent="0.25">
      <c r="A1" s="25" t="s">
        <v>194</v>
      </c>
      <c r="H1" s="55" t="s">
        <v>186</v>
      </c>
    </row>
    <row r="2" spans="1:13" ht="51" x14ac:dyDescent="0.2">
      <c r="A2" s="6" t="s">
        <v>210</v>
      </c>
      <c r="B2" s="27" t="s">
        <v>41</v>
      </c>
      <c r="C2" s="27" t="s">
        <v>42</v>
      </c>
      <c r="D2" s="27" t="s">
        <v>43</v>
      </c>
      <c r="E2" s="27" t="s">
        <v>44</v>
      </c>
      <c r="F2" s="27" t="s">
        <v>1</v>
      </c>
      <c r="G2" s="27" t="s">
        <v>185</v>
      </c>
      <c r="H2" s="45" t="s">
        <v>45</v>
      </c>
      <c r="I2" s="27" t="s">
        <v>228</v>
      </c>
      <c r="J2" s="8" t="s">
        <v>192</v>
      </c>
      <c r="K2" s="45" t="s">
        <v>196</v>
      </c>
      <c r="L2" s="8" t="s">
        <v>225</v>
      </c>
      <c r="M2" s="8" t="s">
        <v>190</v>
      </c>
    </row>
    <row r="3" spans="1:13" ht="14.25" customHeight="1" x14ac:dyDescent="0.2">
      <c r="A3" s="52">
        <v>39</v>
      </c>
      <c r="B3" s="109">
        <v>406</v>
      </c>
      <c r="C3" s="109">
        <v>77406</v>
      </c>
      <c r="D3" s="32" t="s">
        <v>81</v>
      </c>
      <c r="E3" s="32" t="s">
        <v>82</v>
      </c>
      <c r="F3" s="52" t="s">
        <v>48</v>
      </c>
      <c r="G3" s="93" t="s">
        <v>193</v>
      </c>
      <c r="H3" s="44">
        <v>428</v>
      </c>
      <c r="I3" s="94">
        <v>3302291</v>
      </c>
      <c r="J3" s="97">
        <f t="shared" ref="J3:J48" si="0">I3/$I$49</f>
        <v>0.26860375298972455</v>
      </c>
      <c r="K3" s="95">
        <f t="shared" ref="K3:K48" si="1">H3*1.18</f>
        <v>505.03999999999996</v>
      </c>
      <c r="L3" s="113">
        <f>0.8*0.2</f>
        <v>0.16000000000000003</v>
      </c>
      <c r="M3" s="110" t="s">
        <v>191</v>
      </c>
    </row>
    <row r="4" spans="1:13" x14ac:dyDescent="0.2">
      <c r="A4" s="52">
        <v>40</v>
      </c>
      <c r="B4" s="109"/>
      <c r="C4" s="109"/>
      <c r="D4" s="53" t="s">
        <v>84</v>
      </c>
      <c r="E4" s="32" t="s">
        <v>56</v>
      </c>
      <c r="F4" s="52" t="s">
        <v>48</v>
      </c>
      <c r="G4" s="93" t="s">
        <v>193</v>
      </c>
      <c r="H4" s="44">
        <v>263.83999999999997</v>
      </c>
      <c r="I4" s="94">
        <v>2651342</v>
      </c>
      <c r="J4" s="97">
        <f t="shared" si="0"/>
        <v>0.21565646748250905</v>
      </c>
      <c r="K4" s="95">
        <f t="shared" si="1"/>
        <v>311.33119999999997</v>
      </c>
      <c r="L4" s="114"/>
      <c r="M4" s="111"/>
    </row>
    <row r="5" spans="1:13" x14ac:dyDescent="0.2">
      <c r="A5" s="52">
        <v>41</v>
      </c>
      <c r="B5" s="52">
        <v>309</v>
      </c>
      <c r="C5" s="52">
        <v>77309</v>
      </c>
      <c r="D5" s="53" t="s">
        <v>72</v>
      </c>
      <c r="E5" s="32" t="s">
        <v>62</v>
      </c>
      <c r="F5" s="52" t="s">
        <v>48</v>
      </c>
      <c r="G5" s="93" t="s">
        <v>193</v>
      </c>
      <c r="H5" s="44">
        <v>263.83999999999997</v>
      </c>
      <c r="I5" s="94">
        <v>1806381</v>
      </c>
      <c r="J5" s="97">
        <f t="shared" si="0"/>
        <v>0.14692851596946838</v>
      </c>
      <c r="K5" s="95">
        <f t="shared" si="1"/>
        <v>311.33119999999997</v>
      </c>
      <c r="L5" s="114"/>
      <c r="M5" s="111"/>
    </row>
    <row r="6" spans="1:13" ht="28.5" x14ac:dyDescent="0.2">
      <c r="A6" s="52">
        <v>42</v>
      </c>
      <c r="B6" s="52">
        <v>856</v>
      </c>
      <c r="C6" s="52">
        <v>77405</v>
      </c>
      <c r="D6" s="32" t="s">
        <v>46</v>
      </c>
      <c r="E6" s="32" t="s">
        <v>47</v>
      </c>
      <c r="F6" s="52" t="s">
        <v>48</v>
      </c>
      <c r="G6" s="93" t="s">
        <v>193</v>
      </c>
      <c r="H6" s="44">
        <v>263.83999999999997</v>
      </c>
      <c r="I6" s="94">
        <v>985745</v>
      </c>
      <c r="J6" s="97">
        <f t="shared" si="0"/>
        <v>8.0179126094840236E-2</v>
      </c>
      <c r="K6" s="95">
        <f t="shared" si="1"/>
        <v>311.33119999999997</v>
      </c>
      <c r="L6" s="114"/>
      <c r="M6" s="111"/>
    </row>
    <row r="7" spans="1:13" x14ac:dyDescent="0.2">
      <c r="A7" s="52">
        <v>43</v>
      </c>
      <c r="B7" s="109">
        <v>852</v>
      </c>
      <c r="C7" s="109">
        <v>77009</v>
      </c>
      <c r="D7" s="32" t="s">
        <v>59</v>
      </c>
      <c r="E7" s="32" t="s">
        <v>60</v>
      </c>
      <c r="F7" s="52" t="s">
        <v>48</v>
      </c>
      <c r="G7" s="93" t="s">
        <v>193</v>
      </c>
      <c r="H7" s="44">
        <v>428</v>
      </c>
      <c r="I7" s="94">
        <v>644624</v>
      </c>
      <c r="J7" s="97">
        <f t="shared" si="0"/>
        <v>5.243281881192427E-2</v>
      </c>
      <c r="K7" s="95">
        <f t="shared" si="1"/>
        <v>505.03999999999996</v>
      </c>
      <c r="L7" s="114"/>
      <c r="M7" s="111"/>
    </row>
    <row r="8" spans="1:13" x14ac:dyDescent="0.2">
      <c r="A8" s="52">
        <v>44</v>
      </c>
      <c r="B8" s="109"/>
      <c r="C8" s="109"/>
      <c r="D8" s="53" t="s">
        <v>61</v>
      </c>
      <c r="E8" s="32" t="s">
        <v>62</v>
      </c>
      <c r="F8" s="52" t="s">
        <v>48</v>
      </c>
      <c r="G8" s="93" t="s">
        <v>193</v>
      </c>
      <c r="H8" s="44">
        <v>263.83999999999997</v>
      </c>
      <c r="I8" s="94">
        <v>644624</v>
      </c>
      <c r="J8" s="97">
        <f t="shared" si="0"/>
        <v>5.243281881192427E-2</v>
      </c>
      <c r="K8" s="95">
        <f t="shared" si="1"/>
        <v>311.33119999999997</v>
      </c>
      <c r="L8" s="114"/>
      <c r="M8" s="111"/>
    </row>
    <row r="9" spans="1:13" x14ac:dyDescent="0.2">
      <c r="A9" s="52">
        <v>45</v>
      </c>
      <c r="B9" s="109">
        <v>862</v>
      </c>
      <c r="C9" s="109">
        <v>77012</v>
      </c>
      <c r="D9" s="32" t="s">
        <v>63</v>
      </c>
      <c r="E9" s="32" t="s">
        <v>64</v>
      </c>
      <c r="F9" s="52" t="s">
        <v>48</v>
      </c>
      <c r="G9" s="93" t="s">
        <v>193</v>
      </c>
      <c r="H9" s="44">
        <v>428</v>
      </c>
      <c r="I9" s="94">
        <v>595778</v>
      </c>
      <c r="J9" s="97">
        <f t="shared" si="0"/>
        <v>4.8459753167940718E-2</v>
      </c>
      <c r="K9" s="95">
        <f t="shared" si="1"/>
        <v>505.03999999999996</v>
      </c>
      <c r="L9" s="114"/>
      <c r="M9" s="111"/>
    </row>
    <row r="10" spans="1:13" x14ac:dyDescent="0.2">
      <c r="A10" s="52">
        <v>46</v>
      </c>
      <c r="B10" s="109"/>
      <c r="C10" s="109"/>
      <c r="D10" s="53" t="s">
        <v>65</v>
      </c>
      <c r="E10" s="32" t="s">
        <v>62</v>
      </c>
      <c r="F10" s="52" t="s">
        <v>48</v>
      </c>
      <c r="G10" s="93" t="s">
        <v>193</v>
      </c>
      <c r="H10" s="44">
        <v>263.83999999999997</v>
      </c>
      <c r="I10" s="94">
        <v>595778</v>
      </c>
      <c r="J10" s="97">
        <f t="shared" si="0"/>
        <v>4.8459753167940718E-2</v>
      </c>
      <c r="K10" s="95">
        <f t="shared" si="1"/>
        <v>311.33119999999997</v>
      </c>
      <c r="L10" s="114"/>
      <c r="M10" s="111"/>
    </row>
    <row r="11" spans="1:13" x14ac:dyDescent="0.2">
      <c r="A11" s="52">
        <v>47</v>
      </c>
      <c r="B11" s="109">
        <v>854</v>
      </c>
      <c r="C11" s="109">
        <v>77152</v>
      </c>
      <c r="D11" s="53" t="s">
        <v>55</v>
      </c>
      <c r="E11" s="32" t="s">
        <v>56</v>
      </c>
      <c r="F11" s="52" t="s">
        <v>48</v>
      </c>
      <c r="G11" s="93" t="s">
        <v>193</v>
      </c>
      <c r="H11" s="44">
        <v>263.83999999999997</v>
      </c>
      <c r="I11" s="94">
        <v>322188</v>
      </c>
      <c r="J11" s="97">
        <f t="shared" si="0"/>
        <v>2.6206323418576188E-2</v>
      </c>
      <c r="K11" s="95">
        <f t="shared" si="1"/>
        <v>311.33119999999997</v>
      </c>
      <c r="L11" s="114"/>
      <c r="M11" s="111"/>
    </row>
    <row r="12" spans="1:13" ht="28.5" x14ac:dyDescent="0.2">
      <c r="A12" s="52">
        <v>48</v>
      </c>
      <c r="B12" s="109"/>
      <c r="C12" s="109"/>
      <c r="D12" s="32" t="s">
        <v>51</v>
      </c>
      <c r="E12" s="32" t="s">
        <v>52</v>
      </c>
      <c r="F12" s="52" t="s">
        <v>48</v>
      </c>
      <c r="G12" s="93" t="s">
        <v>193</v>
      </c>
      <c r="H12" s="44">
        <v>926.37</v>
      </c>
      <c r="I12" s="94">
        <v>316129</v>
      </c>
      <c r="J12" s="97">
        <f t="shared" si="0"/>
        <v>2.5713492792999962E-2</v>
      </c>
      <c r="K12" s="95">
        <f t="shared" si="1"/>
        <v>1093.1165999999998</v>
      </c>
      <c r="L12" s="114"/>
      <c r="M12" s="111"/>
    </row>
    <row r="13" spans="1:13" ht="25.5" customHeight="1" x14ac:dyDescent="0.2">
      <c r="A13" s="52">
        <v>49</v>
      </c>
      <c r="B13" s="109">
        <v>309</v>
      </c>
      <c r="C13" s="109">
        <v>77309</v>
      </c>
      <c r="D13" s="32" t="s">
        <v>73</v>
      </c>
      <c r="E13" s="32" t="s">
        <v>54</v>
      </c>
      <c r="F13" s="52" t="s">
        <v>48</v>
      </c>
      <c r="G13" s="93" t="s">
        <v>193</v>
      </c>
      <c r="H13" s="44">
        <v>1219.52</v>
      </c>
      <c r="I13" s="94">
        <v>126373</v>
      </c>
      <c r="J13" s="97">
        <f t="shared" si="0"/>
        <v>1.0279003902615023E-2</v>
      </c>
      <c r="K13" s="95">
        <f t="shared" si="1"/>
        <v>1439.0336</v>
      </c>
      <c r="L13" s="114"/>
      <c r="M13" s="111"/>
    </row>
    <row r="14" spans="1:13" ht="28.5" x14ac:dyDescent="0.2">
      <c r="A14" s="52">
        <v>50</v>
      </c>
      <c r="B14" s="109"/>
      <c r="C14" s="109"/>
      <c r="D14" s="32" t="s">
        <v>71</v>
      </c>
      <c r="E14" s="32" t="s">
        <v>52</v>
      </c>
      <c r="F14" s="52" t="s">
        <v>48</v>
      </c>
      <c r="G14" s="93" t="s">
        <v>193</v>
      </c>
      <c r="H14" s="44">
        <v>1119.8499999999999</v>
      </c>
      <c r="I14" s="94">
        <v>92099</v>
      </c>
      <c r="J14" s="97">
        <f t="shared" si="0"/>
        <v>7.4912044536961288E-3</v>
      </c>
      <c r="K14" s="95">
        <f t="shared" si="1"/>
        <v>1321.4229999999998</v>
      </c>
      <c r="L14" s="114"/>
      <c r="M14" s="111"/>
    </row>
    <row r="15" spans="1:13" x14ac:dyDescent="0.2">
      <c r="A15" s="52">
        <v>51</v>
      </c>
      <c r="B15" s="109"/>
      <c r="C15" s="109"/>
      <c r="D15" s="32" t="s">
        <v>80</v>
      </c>
      <c r="E15" s="32" t="s">
        <v>75</v>
      </c>
      <c r="F15" s="52" t="s">
        <v>48</v>
      </c>
      <c r="G15" s="93" t="s">
        <v>193</v>
      </c>
      <c r="H15" s="44">
        <v>263.83999999999997</v>
      </c>
      <c r="I15" s="94">
        <v>53632</v>
      </c>
      <c r="J15" s="97">
        <f t="shared" si="0"/>
        <v>4.3623522216379197E-3</v>
      </c>
      <c r="K15" s="95">
        <f t="shared" si="1"/>
        <v>311.33119999999997</v>
      </c>
      <c r="L15" s="114"/>
      <c r="M15" s="111"/>
    </row>
    <row r="16" spans="1:13" ht="28.5" x14ac:dyDescent="0.2">
      <c r="A16" s="52">
        <v>52</v>
      </c>
      <c r="B16" s="52">
        <v>406</v>
      </c>
      <c r="C16" s="52">
        <v>77406</v>
      </c>
      <c r="D16" s="32" t="s">
        <v>83</v>
      </c>
      <c r="E16" s="32" t="s">
        <v>54</v>
      </c>
      <c r="F16" s="52" t="s">
        <v>48</v>
      </c>
      <c r="G16" s="93" t="s">
        <v>193</v>
      </c>
      <c r="H16" s="44">
        <v>721.16</v>
      </c>
      <c r="I16" s="94">
        <v>42339</v>
      </c>
      <c r="J16" s="97">
        <f t="shared" si="0"/>
        <v>3.4437953220451947E-3</v>
      </c>
      <c r="K16" s="95">
        <f t="shared" si="1"/>
        <v>850.96879999999987</v>
      </c>
      <c r="L16" s="114"/>
      <c r="M16" s="111"/>
    </row>
    <row r="17" spans="1:13" x14ac:dyDescent="0.2">
      <c r="A17" s="52">
        <v>53</v>
      </c>
      <c r="B17" s="109">
        <v>77055</v>
      </c>
      <c r="C17" s="109">
        <v>77055</v>
      </c>
      <c r="D17" s="53" t="s">
        <v>85</v>
      </c>
      <c r="E17" s="32" t="s">
        <v>86</v>
      </c>
      <c r="F17" s="52" t="s">
        <v>48</v>
      </c>
      <c r="G17" s="93" t="s">
        <v>193</v>
      </c>
      <c r="H17" s="44">
        <v>129</v>
      </c>
      <c r="I17" s="94">
        <v>38151</v>
      </c>
      <c r="J17" s="97">
        <f t="shared" si="0"/>
        <v>3.1031492319456349E-3</v>
      </c>
      <c r="K17" s="95">
        <f t="shared" si="1"/>
        <v>152.22</v>
      </c>
      <c r="L17" s="114"/>
      <c r="M17" s="111"/>
    </row>
    <row r="18" spans="1:13" ht="28.5" x14ac:dyDescent="0.2">
      <c r="A18" s="52">
        <v>54</v>
      </c>
      <c r="B18" s="109"/>
      <c r="C18" s="109"/>
      <c r="D18" s="32" t="s">
        <v>87</v>
      </c>
      <c r="E18" s="32" t="s">
        <v>52</v>
      </c>
      <c r="F18" s="52" t="s">
        <v>48</v>
      </c>
      <c r="G18" s="93" t="s">
        <v>193</v>
      </c>
      <c r="H18" s="44">
        <v>926.37</v>
      </c>
      <c r="I18" s="94">
        <v>38090</v>
      </c>
      <c r="J18" s="97">
        <f t="shared" si="0"/>
        <v>3.0981875768606127E-3</v>
      </c>
      <c r="K18" s="95">
        <f t="shared" si="1"/>
        <v>1093.1165999999998</v>
      </c>
      <c r="L18" s="114"/>
      <c r="M18" s="111"/>
    </row>
    <row r="19" spans="1:13" x14ac:dyDescent="0.2">
      <c r="A19" s="52">
        <v>55</v>
      </c>
      <c r="B19" s="52">
        <v>309</v>
      </c>
      <c r="C19" s="52">
        <v>77309</v>
      </c>
      <c r="D19" s="32" t="s">
        <v>74</v>
      </c>
      <c r="E19" s="32" t="s">
        <v>75</v>
      </c>
      <c r="F19" s="52" t="s">
        <v>48</v>
      </c>
      <c r="G19" s="93" t="s">
        <v>193</v>
      </c>
      <c r="H19" s="44">
        <v>639.08000000000004</v>
      </c>
      <c r="I19" s="94">
        <v>10633</v>
      </c>
      <c r="J19" s="97">
        <f t="shared" si="0"/>
        <v>8.6487341834494337E-4</v>
      </c>
      <c r="K19" s="95">
        <f t="shared" si="1"/>
        <v>754.11440000000005</v>
      </c>
      <c r="L19" s="114"/>
      <c r="M19" s="111"/>
    </row>
    <row r="20" spans="1:13" ht="28.5" x14ac:dyDescent="0.2">
      <c r="A20" s="52">
        <v>56</v>
      </c>
      <c r="B20" s="109">
        <v>854</v>
      </c>
      <c r="C20" s="109">
        <v>77152</v>
      </c>
      <c r="D20" s="32" t="s">
        <v>53</v>
      </c>
      <c r="E20" s="32" t="s">
        <v>54</v>
      </c>
      <c r="F20" s="52" t="s">
        <v>48</v>
      </c>
      <c r="G20" s="93" t="s">
        <v>193</v>
      </c>
      <c r="H20" s="44">
        <v>1219.52</v>
      </c>
      <c r="I20" s="94">
        <v>8806</v>
      </c>
      <c r="J20" s="97">
        <f t="shared" si="0"/>
        <v>7.1626778161812952E-4</v>
      </c>
      <c r="K20" s="95">
        <f t="shared" si="1"/>
        <v>1439.0336</v>
      </c>
      <c r="L20" s="114"/>
      <c r="M20" s="111"/>
    </row>
    <row r="21" spans="1:13" ht="28.5" x14ac:dyDescent="0.2">
      <c r="A21" s="52">
        <v>57</v>
      </c>
      <c r="B21" s="109"/>
      <c r="C21" s="109"/>
      <c r="D21" s="32" t="s">
        <v>57</v>
      </c>
      <c r="E21" s="32" t="s">
        <v>52</v>
      </c>
      <c r="F21" s="52" t="s">
        <v>48</v>
      </c>
      <c r="G21" s="93" t="s">
        <v>193</v>
      </c>
      <c r="H21" s="44">
        <v>926.37</v>
      </c>
      <c r="I21" s="94">
        <v>6574</v>
      </c>
      <c r="J21" s="97">
        <f t="shared" si="0"/>
        <v>5.3472000867108602E-4</v>
      </c>
      <c r="K21" s="95">
        <f t="shared" si="1"/>
        <v>1093.1165999999998</v>
      </c>
      <c r="L21" s="114"/>
      <c r="M21" s="111"/>
    </row>
    <row r="22" spans="1:13" ht="28.5" x14ac:dyDescent="0.2">
      <c r="A22" s="52">
        <v>58</v>
      </c>
      <c r="B22" s="52">
        <v>77182</v>
      </c>
      <c r="C22" s="52">
        <v>77182</v>
      </c>
      <c r="D22" s="32" t="s">
        <v>93</v>
      </c>
      <c r="E22" s="32" t="s">
        <v>93</v>
      </c>
      <c r="F22" s="52" t="s">
        <v>48</v>
      </c>
      <c r="G22" s="93" t="s">
        <v>193</v>
      </c>
      <c r="H22" s="44">
        <v>263.83999999999997</v>
      </c>
      <c r="I22" s="94">
        <v>6100</v>
      </c>
      <c r="J22" s="97">
        <f t="shared" si="0"/>
        <v>4.9616550850222461E-4</v>
      </c>
      <c r="K22" s="95">
        <f t="shared" si="1"/>
        <v>311.33119999999997</v>
      </c>
      <c r="L22" s="114"/>
      <c r="M22" s="111"/>
    </row>
    <row r="23" spans="1:13" ht="28.5" x14ac:dyDescent="0.2">
      <c r="A23" s="52">
        <v>59</v>
      </c>
      <c r="B23" s="52">
        <v>890</v>
      </c>
      <c r="C23" s="52">
        <v>77199</v>
      </c>
      <c r="D23" s="32" t="s">
        <v>68</v>
      </c>
      <c r="E23" s="32" t="s">
        <v>62</v>
      </c>
      <c r="F23" s="52" t="s">
        <v>48</v>
      </c>
      <c r="G23" s="93" t="s">
        <v>193</v>
      </c>
      <c r="H23" s="44">
        <v>263.83999999999997</v>
      </c>
      <c r="I23" s="94">
        <v>2342</v>
      </c>
      <c r="J23" s="97">
        <f t="shared" si="0"/>
        <v>1.9049501982167379E-4</v>
      </c>
      <c r="K23" s="95">
        <f t="shared" si="1"/>
        <v>311.33119999999997</v>
      </c>
      <c r="L23" s="114"/>
      <c r="M23" s="111"/>
    </row>
    <row r="24" spans="1:13" ht="28.5" x14ac:dyDescent="0.2">
      <c r="A24" s="52">
        <v>60</v>
      </c>
      <c r="B24" s="52">
        <v>77067</v>
      </c>
      <c r="C24" s="52">
        <v>77067</v>
      </c>
      <c r="D24" s="32" t="s">
        <v>88</v>
      </c>
      <c r="E24" s="32" t="s">
        <v>88</v>
      </c>
      <c r="F24" s="52" t="s">
        <v>48</v>
      </c>
      <c r="G24" s="93" t="s">
        <v>193</v>
      </c>
      <c r="H24" s="44">
        <v>639.08000000000004</v>
      </c>
      <c r="I24" s="94">
        <v>1879.46</v>
      </c>
      <c r="J24" s="97">
        <f t="shared" si="0"/>
        <v>1.5287266009993296E-4</v>
      </c>
      <c r="K24" s="95">
        <f t="shared" si="1"/>
        <v>754.11440000000005</v>
      </c>
      <c r="L24" s="114"/>
      <c r="M24" s="111"/>
    </row>
    <row r="25" spans="1:13" ht="28.5" x14ac:dyDescent="0.2">
      <c r="A25" s="52">
        <v>61</v>
      </c>
      <c r="B25" s="52">
        <v>890</v>
      </c>
      <c r="C25" s="52">
        <v>77199</v>
      </c>
      <c r="D25" s="32" t="s">
        <v>66</v>
      </c>
      <c r="E25" s="32" t="s">
        <v>67</v>
      </c>
      <c r="F25" s="52" t="s">
        <v>48</v>
      </c>
      <c r="G25" s="93" t="s">
        <v>193</v>
      </c>
      <c r="H25" s="44">
        <v>175.89</v>
      </c>
      <c r="I25" s="52">
        <v>823</v>
      </c>
      <c r="J25" s="97">
        <f t="shared" si="0"/>
        <v>6.6941674343824739E-5</v>
      </c>
      <c r="K25" s="95">
        <f t="shared" si="1"/>
        <v>207.55019999999996</v>
      </c>
      <c r="L25" s="114"/>
      <c r="M25" s="111"/>
    </row>
    <row r="26" spans="1:13" ht="28.5" x14ac:dyDescent="0.2">
      <c r="A26" s="52">
        <v>62</v>
      </c>
      <c r="B26" s="52">
        <v>77069</v>
      </c>
      <c r="C26" s="52">
        <v>77069</v>
      </c>
      <c r="D26" s="32" t="s">
        <v>89</v>
      </c>
      <c r="E26" s="32" t="s">
        <v>89</v>
      </c>
      <c r="F26" s="52" t="s">
        <v>48</v>
      </c>
      <c r="G26" s="93" t="s">
        <v>193</v>
      </c>
      <c r="H26" s="44">
        <v>639.08000000000004</v>
      </c>
      <c r="I26" s="52">
        <v>490</v>
      </c>
      <c r="J26" s="97">
        <f t="shared" si="0"/>
        <v>3.9855917896080341E-5</v>
      </c>
      <c r="K26" s="95">
        <f t="shared" si="1"/>
        <v>754.11440000000005</v>
      </c>
      <c r="L26" s="114"/>
      <c r="M26" s="111"/>
    </row>
    <row r="27" spans="1:13" x14ac:dyDescent="0.2">
      <c r="A27" s="52">
        <v>63</v>
      </c>
      <c r="B27" s="52">
        <v>854</v>
      </c>
      <c r="C27" s="52">
        <v>77152</v>
      </c>
      <c r="D27" s="53" t="s">
        <v>58</v>
      </c>
      <c r="E27" s="32" t="s">
        <v>56</v>
      </c>
      <c r="F27" s="52" t="s">
        <v>48</v>
      </c>
      <c r="G27" s="93" t="s">
        <v>193</v>
      </c>
      <c r="H27" s="44">
        <v>263.83999999999997</v>
      </c>
      <c r="I27" s="52">
        <v>413</v>
      </c>
      <c r="J27" s="97">
        <f t="shared" si="0"/>
        <v>3.3592845083839143E-5</v>
      </c>
      <c r="K27" s="95">
        <f t="shared" si="1"/>
        <v>311.33119999999997</v>
      </c>
      <c r="L27" s="114"/>
      <c r="M27" s="111"/>
    </row>
    <row r="28" spans="1:13" ht="28.5" x14ac:dyDescent="0.2">
      <c r="A28" s="52">
        <v>64</v>
      </c>
      <c r="B28" s="52">
        <v>77169</v>
      </c>
      <c r="C28" s="52">
        <v>77169</v>
      </c>
      <c r="D28" s="32" t="s">
        <v>92</v>
      </c>
      <c r="E28" s="32" t="s">
        <v>92</v>
      </c>
      <c r="F28" s="52" t="s">
        <v>48</v>
      </c>
      <c r="G28" s="93" t="s">
        <v>193</v>
      </c>
      <c r="H28" s="44">
        <v>639.08000000000004</v>
      </c>
      <c r="I28" s="52">
        <v>334.2</v>
      </c>
      <c r="J28" s="97">
        <f t="shared" si="0"/>
        <v>2.7183362777285816E-5</v>
      </c>
      <c r="K28" s="95">
        <f t="shared" si="1"/>
        <v>754.11440000000005</v>
      </c>
      <c r="L28" s="114"/>
      <c r="M28" s="111"/>
    </row>
    <row r="29" spans="1:13" ht="28.5" x14ac:dyDescent="0.2">
      <c r="A29" s="52">
        <v>65</v>
      </c>
      <c r="B29" s="52">
        <v>77087</v>
      </c>
      <c r="C29" s="52">
        <v>77087</v>
      </c>
      <c r="D29" s="32" t="s">
        <v>90</v>
      </c>
      <c r="E29" s="32" t="s">
        <v>91</v>
      </c>
      <c r="F29" s="52" t="s">
        <v>48</v>
      </c>
      <c r="G29" s="93" t="s">
        <v>193</v>
      </c>
      <c r="H29" s="44">
        <v>639.08000000000004</v>
      </c>
      <c r="I29" s="52">
        <v>250</v>
      </c>
      <c r="J29" s="97">
        <f t="shared" si="0"/>
        <v>2.0334651987796091E-5</v>
      </c>
      <c r="K29" s="95">
        <f t="shared" si="1"/>
        <v>754.11440000000005</v>
      </c>
      <c r="L29" s="114"/>
      <c r="M29" s="111"/>
    </row>
    <row r="30" spans="1:13" ht="28.5" x14ac:dyDescent="0.2">
      <c r="A30" s="52">
        <v>66</v>
      </c>
      <c r="B30" s="52">
        <v>850</v>
      </c>
      <c r="C30" s="52">
        <v>77308</v>
      </c>
      <c r="D30" s="32" t="s">
        <v>69</v>
      </c>
      <c r="E30" s="32" t="s">
        <v>70</v>
      </c>
      <c r="F30" s="52" t="s">
        <v>48</v>
      </c>
      <c r="G30" s="93" t="s">
        <v>193</v>
      </c>
      <c r="H30" s="44">
        <v>762.2</v>
      </c>
      <c r="I30" s="52">
        <v>76</v>
      </c>
      <c r="J30" s="97">
        <f t="shared" si="0"/>
        <v>6.1817342042900118E-6</v>
      </c>
      <c r="K30" s="95">
        <f t="shared" si="1"/>
        <v>899.39599999999996</v>
      </c>
      <c r="L30" s="114"/>
      <c r="M30" s="111"/>
    </row>
    <row r="31" spans="1:13" ht="28.5" x14ac:dyDescent="0.2">
      <c r="A31" s="52">
        <v>67</v>
      </c>
      <c r="B31" s="52">
        <v>856</v>
      </c>
      <c r="C31" s="52">
        <v>77405</v>
      </c>
      <c r="D31" s="32" t="s">
        <v>49</v>
      </c>
      <c r="E31" s="53"/>
      <c r="F31" s="52" t="s">
        <v>48</v>
      </c>
      <c r="G31" s="93" t="s">
        <v>193</v>
      </c>
      <c r="H31" s="44">
        <v>633.21</v>
      </c>
      <c r="I31" s="52"/>
      <c r="J31" s="97">
        <f t="shared" si="0"/>
        <v>0</v>
      </c>
      <c r="K31" s="95">
        <f t="shared" si="1"/>
        <v>747.18780000000004</v>
      </c>
      <c r="L31" s="114"/>
      <c r="M31" s="111"/>
    </row>
    <row r="32" spans="1:13" ht="28.5" x14ac:dyDescent="0.2">
      <c r="A32" s="52">
        <v>68</v>
      </c>
      <c r="B32" s="52">
        <v>856</v>
      </c>
      <c r="C32" s="52">
        <v>77405</v>
      </c>
      <c r="D32" s="32" t="s">
        <v>50</v>
      </c>
      <c r="E32" s="53"/>
      <c r="F32" s="52" t="s">
        <v>48</v>
      </c>
      <c r="G32" s="93" t="s">
        <v>193</v>
      </c>
      <c r="H32" s="44">
        <v>457.32</v>
      </c>
      <c r="I32" s="52"/>
      <c r="J32" s="97">
        <f t="shared" si="0"/>
        <v>0</v>
      </c>
      <c r="K32" s="95">
        <f t="shared" si="1"/>
        <v>539.63760000000002</v>
      </c>
      <c r="L32" s="114"/>
      <c r="M32" s="111"/>
    </row>
    <row r="33" spans="1:13" x14ac:dyDescent="0.2">
      <c r="A33" s="52">
        <v>69</v>
      </c>
      <c r="B33" s="52">
        <v>852</v>
      </c>
      <c r="C33" s="52">
        <v>77009</v>
      </c>
      <c r="D33" s="32" t="s">
        <v>59</v>
      </c>
      <c r="E33" s="32" t="s">
        <v>47</v>
      </c>
      <c r="F33" s="52" t="s">
        <v>48</v>
      </c>
      <c r="G33" s="93" t="s">
        <v>193</v>
      </c>
      <c r="H33" s="44">
        <v>334.2</v>
      </c>
      <c r="I33" s="52"/>
      <c r="J33" s="97">
        <f t="shared" si="0"/>
        <v>0</v>
      </c>
      <c r="K33" s="95">
        <f t="shared" si="1"/>
        <v>394.35599999999994</v>
      </c>
      <c r="L33" s="114"/>
      <c r="M33" s="111"/>
    </row>
    <row r="34" spans="1:13" x14ac:dyDescent="0.2">
      <c r="A34" s="52">
        <v>70</v>
      </c>
      <c r="B34" s="52">
        <v>862</v>
      </c>
      <c r="C34" s="52">
        <v>77012</v>
      </c>
      <c r="D34" s="32" t="s">
        <v>63</v>
      </c>
      <c r="E34" s="32" t="s">
        <v>47</v>
      </c>
      <c r="F34" s="52" t="s">
        <v>48</v>
      </c>
      <c r="G34" s="93" t="s">
        <v>193</v>
      </c>
      <c r="H34" s="44">
        <v>334.2</v>
      </c>
      <c r="I34" s="52"/>
      <c r="J34" s="97">
        <f t="shared" si="0"/>
        <v>0</v>
      </c>
      <c r="K34" s="95">
        <f t="shared" si="1"/>
        <v>394.35599999999994</v>
      </c>
      <c r="L34" s="114"/>
      <c r="M34" s="111"/>
    </row>
    <row r="35" spans="1:13" ht="28.5" x14ac:dyDescent="0.2">
      <c r="A35" s="52">
        <v>71</v>
      </c>
      <c r="B35" s="109">
        <v>309</v>
      </c>
      <c r="C35" s="109">
        <v>77309</v>
      </c>
      <c r="D35" s="32" t="s">
        <v>76</v>
      </c>
      <c r="E35" s="32" t="s">
        <v>77</v>
      </c>
      <c r="F35" s="52" t="s">
        <v>48</v>
      </c>
      <c r="G35" s="93" t="s">
        <v>193</v>
      </c>
      <c r="H35" s="44">
        <v>1119.8499999999999</v>
      </c>
      <c r="I35" s="52"/>
      <c r="J35" s="97">
        <f t="shared" si="0"/>
        <v>0</v>
      </c>
      <c r="K35" s="95">
        <f t="shared" si="1"/>
        <v>1321.4229999999998</v>
      </c>
      <c r="L35" s="114"/>
      <c r="M35" s="111"/>
    </row>
    <row r="36" spans="1:13" ht="28.5" x14ac:dyDescent="0.2">
      <c r="A36" s="52">
        <v>72</v>
      </c>
      <c r="B36" s="109"/>
      <c r="C36" s="109"/>
      <c r="D36" s="32" t="s">
        <v>78</v>
      </c>
      <c r="E36" s="32" t="s">
        <v>79</v>
      </c>
      <c r="F36" s="52" t="s">
        <v>48</v>
      </c>
      <c r="G36" s="93" t="s">
        <v>193</v>
      </c>
      <c r="H36" s="44">
        <v>926.37</v>
      </c>
      <c r="I36" s="52"/>
      <c r="J36" s="97">
        <f t="shared" si="0"/>
        <v>0</v>
      </c>
      <c r="K36" s="95">
        <f t="shared" si="1"/>
        <v>1093.1165999999998</v>
      </c>
      <c r="L36" s="114"/>
      <c r="M36" s="111"/>
    </row>
    <row r="37" spans="1:13" ht="28.5" x14ac:dyDescent="0.2">
      <c r="A37" s="52">
        <v>73</v>
      </c>
      <c r="B37" s="52">
        <v>36</v>
      </c>
      <c r="C37" s="52">
        <v>36</v>
      </c>
      <c r="D37" s="32" t="s">
        <v>94</v>
      </c>
      <c r="E37" s="32" t="s">
        <v>94</v>
      </c>
      <c r="F37" s="52" t="s">
        <v>48</v>
      </c>
      <c r="G37" s="93" t="s">
        <v>193</v>
      </c>
      <c r="H37" s="44">
        <v>879.46</v>
      </c>
      <c r="I37" s="52"/>
      <c r="J37" s="97">
        <f t="shared" si="0"/>
        <v>0</v>
      </c>
      <c r="K37" s="95">
        <f t="shared" si="1"/>
        <v>1037.7628</v>
      </c>
      <c r="L37" s="114"/>
      <c r="M37" s="111"/>
    </row>
    <row r="38" spans="1:13" ht="28.5" x14ac:dyDescent="0.2">
      <c r="A38" s="52">
        <v>74</v>
      </c>
      <c r="B38" s="52">
        <v>216</v>
      </c>
      <c r="C38" s="52">
        <v>216</v>
      </c>
      <c r="D38" s="32" t="s">
        <v>95</v>
      </c>
      <c r="E38" s="32" t="s">
        <v>95</v>
      </c>
      <c r="F38" s="52" t="s">
        <v>48</v>
      </c>
      <c r="G38" s="93" t="s">
        <v>193</v>
      </c>
      <c r="H38" s="44">
        <v>428</v>
      </c>
      <c r="I38" s="52"/>
      <c r="J38" s="97">
        <f t="shared" si="0"/>
        <v>0</v>
      </c>
      <c r="K38" s="95">
        <f t="shared" si="1"/>
        <v>505.03999999999996</v>
      </c>
      <c r="L38" s="114"/>
      <c r="M38" s="111"/>
    </row>
    <row r="39" spans="1:13" ht="28.5" x14ac:dyDescent="0.2">
      <c r="A39" s="52">
        <v>75</v>
      </c>
      <c r="B39" s="52">
        <v>216</v>
      </c>
      <c r="C39" s="52">
        <v>216</v>
      </c>
      <c r="D39" s="32" t="s">
        <v>96</v>
      </c>
      <c r="E39" s="32" t="s">
        <v>95</v>
      </c>
      <c r="F39" s="52" t="s">
        <v>48</v>
      </c>
      <c r="G39" s="93" t="s">
        <v>193</v>
      </c>
      <c r="H39" s="44">
        <v>721.16</v>
      </c>
      <c r="I39" s="52"/>
      <c r="J39" s="97">
        <f t="shared" si="0"/>
        <v>0</v>
      </c>
      <c r="K39" s="95">
        <f t="shared" si="1"/>
        <v>850.96879999999987</v>
      </c>
      <c r="L39" s="114"/>
      <c r="M39" s="111"/>
    </row>
    <row r="40" spans="1:13" ht="28.5" x14ac:dyDescent="0.2">
      <c r="A40" s="52">
        <v>76</v>
      </c>
      <c r="B40" s="52">
        <v>216</v>
      </c>
      <c r="C40" s="52">
        <v>216</v>
      </c>
      <c r="D40" s="32" t="s">
        <v>62</v>
      </c>
      <c r="E40" s="32" t="s">
        <v>95</v>
      </c>
      <c r="F40" s="52" t="s">
        <v>48</v>
      </c>
      <c r="G40" s="93" t="s">
        <v>193</v>
      </c>
      <c r="H40" s="44">
        <v>263.83999999999997</v>
      </c>
      <c r="I40" s="52"/>
      <c r="J40" s="97">
        <f t="shared" si="0"/>
        <v>0</v>
      </c>
      <c r="K40" s="95">
        <f t="shared" si="1"/>
        <v>311.33119999999997</v>
      </c>
      <c r="L40" s="114"/>
      <c r="M40" s="111"/>
    </row>
    <row r="41" spans="1:13" x14ac:dyDescent="0.2">
      <c r="A41" s="52">
        <v>77</v>
      </c>
      <c r="B41" s="109" t="s">
        <v>97</v>
      </c>
      <c r="C41" s="52"/>
      <c r="D41" s="32" t="s">
        <v>98</v>
      </c>
      <c r="E41" s="32" t="s">
        <v>99</v>
      </c>
      <c r="F41" s="52" t="s">
        <v>48</v>
      </c>
      <c r="G41" s="93" t="s">
        <v>193</v>
      </c>
      <c r="H41" s="44">
        <v>428</v>
      </c>
      <c r="I41" s="52"/>
      <c r="J41" s="97">
        <f t="shared" si="0"/>
        <v>0</v>
      </c>
      <c r="K41" s="95">
        <f t="shared" si="1"/>
        <v>505.03999999999996</v>
      </c>
      <c r="L41" s="114"/>
      <c r="M41" s="111"/>
    </row>
    <row r="42" spans="1:13" x14ac:dyDescent="0.2">
      <c r="A42" s="52">
        <v>78</v>
      </c>
      <c r="B42" s="109"/>
      <c r="C42" s="52"/>
      <c r="D42" s="32" t="s">
        <v>100</v>
      </c>
      <c r="E42" s="32" t="s">
        <v>101</v>
      </c>
      <c r="F42" s="52" t="s">
        <v>48</v>
      </c>
      <c r="G42" s="93" t="s">
        <v>193</v>
      </c>
      <c r="H42" s="44">
        <v>263.83999999999997</v>
      </c>
      <c r="I42" s="52"/>
      <c r="J42" s="97">
        <f t="shared" si="0"/>
        <v>0</v>
      </c>
      <c r="K42" s="95">
        <f t="shared" si="1"/>
        <v>311.33119999999997</v>
      </c>
      <c r="L42" s="114"/>
      <c r="M42" s="111"/>
    </row>
    <row r="43" spans="1:13" ht="42.75" x14ac:dyDescent="0.2">
      <c r="A43" s="52">
        <v>79</v>
      </c>
      <c r="B43" s="52" t="s">
        <v>102</v>
      </c>
      <c r="C43" s="52"/>
      <c r="D43" s="32" t="s">
        <v>103</v>
      </c>
      <c r="E43" s="32" t="s">
        <v>104</v>
      </c>
      <c r="F43" s="52" t="s">
        <v>48</v>
      </c>
      <c r="G43" s="93" t="s">
        <v>193</v>
      </c>
      <c r="H43" s="44">
        <v>639.08000000000004</v>
      </c>
      <c r="I43" s="52"/>
      <c r="J43" s="97">
        <f t="shared" si="0"/>
        <v>0</v>
      </c>
      <c r="K43" s="95">
        <f t="shared" si="1"/>
        <v>754.11440000000005</v>
      </c>
      <c r="L43" s="114"/>
      <c r="M43" s="111"/>
    </row>
    <row r="44" spans="1:13" ht="28.5" x14ac:dyDescent="0.2">
      <c r="A44" s="52">
        <v>80</v>
      </c>
      <c r="B44" s="52" t="s">
        <v>105</v>
      </c>
      <c r="C44" s="53"/>
      <c r="D44" s="32" t="s">
        <v>106</v>
      </c>
      <c r="E44" s="32" t="s">
        <v>107</v>
      </c>
      <c r="F44" s="52" t="s">
        <v>48</v>
      </c>
      <c r="G44" s="93" t="s">
        <v>193</v>
      </c>
      <c r="H44" s="44">
        <v>639.08000000000004</v>
      </c>
      <c r="I44" s="52"/>
      <c r="J44" s="97">
        <f t="shared" si="0"/>
        <v>0</v>
      </c>
      <c r="K44" s="95">
        <f t="shared" si="1"/>
        <v>754.11440000000005</v>
      </c>
      <c r="L44" s="114"/>
      <c r="M44" s="111"/>
    </row>
    <row r="45" spans="1:13" ht="28.5" x14ac:dyDescent="0.2">
      <c r="A45" s="52">
        <v>81</v>
      </c>
      <c r="B45" s="52" t="s">
        <v>108</v>
      </c>
      <c r="C45" s="53"/>
      <c r="D45" s="32" t="s">
        <v>109</v>
      </c>
      <c r="E45" s="32" t="s">
        <v>107</v>
      </c>
      <c r="F45" s="52" t="s">
        <v>48</v>
      </c>
      <c r="G45" s="93" t="s">
        <v>193</v>
      </c>
      <c r="H45" s="44">
        <v>639.08000000000004</v>
      </c>
      <c r="I45" s="52"/>
      <c r="J45" s="97">
        <f t="shared" si="0"/>
        <v>0</v>
      </c>
      <c r="K45" s="95">
        <f t="shared" si="1"/>
        <v>754.11440000000005</v>
      </c>
      <c r="L45" s="114"/>
      <c r="M45" s="111"/>
    </row>
    <row r="46" spans="1:13" ht="28.5" x14ac:dyDescent="0.2">
      <c r="A46" s="52">
        <v>82</v>
      </c>
      <c r="B46" s="52" t="s">
        <v>110</v>
      </c>
      <c r="C46" s="53"/>
      <c r="D46" s="32" t="s">
        <v>111</v>
      </c>
      <c r="E46" s="32" t="s">
        <v>107</v>
      </c>
      <c r="F46" s="52" t="s">
        <v>48</v>
      </c>
      <c r="G46" s="93" t="s">
        <v>193</v>
      </c>
      <c r="H46" s="44">
        <v>639.08000000000004</v>
      </c>
      <c r="I46" s="52"/>
      <c r="J46" s="97">
        <f t="shared" si="0"/>
        <v>0</v>
      </c>
      <c r="K46" s="95">
        <f t="shared" si="1"/>
        <v>754.11440000000005</v>
      </c>
      <c r="L46" s="114"/>
      <c r="M46" s="111"/>
    </row>
    <row r="47" spans="1:13" ht="28.5" x14ac:dyDescent="0.2">
      <c r="A47" s="52">
        <v>83</v>
      </c>
      <c r="B47" s="52" t="s">
        <v>112</v>
      </c>
      <c r="C47" s="53"/>
      <c r="D47" s="32" t="s">
        <v>113</v>
      </c>
      <c r="E47" s="32" t="s">
        <v>107</v>
      </c>
      <c r="F47" s="52" t="s">
        <v>48</v>
      </c>
      <c r="G47" s="93" t="s">
        <v>193</v>
      </c>
      <c r="H47" s="44">
        <v>639.08000000000004</v>
      </c>
      <c r="I47" s="52"/>
      <c r="J47" s="97">
        <f t="shared" si="0"/>
        <v>0</v>
      </c>
      <c r="K47" s="95">
        <f t="shared" si="1"/>
        <v>754.11440000000005</v>
      </c>
      <c r="L47" s="114"/>
      <c r="M47" s="111"/>
    </row>
    <row r="48" spans="1:13" ht="28.5" x14ac:dyDescent="0.2">
      <c r="A48" s="52">
        <v>84</v>
      </c>
      <c r="B48" s="52">
        <v>120</v>
      </c>
      <c r="C48" s="53">
        <v>77120</v>
      </c>
      <c r="D48" s="32" t="s">
        <v>195</v>
      </c>
      <c r="E48" s="96" t="s">
        <v>199</v>
      </c>
      <c r="F48" s="52"/>
      <c r="G48" s="93" t="s">
        <v>193</v>
      </c>
      <c r="H48" s="44">
        <v>263.83999999999997</v>
      </c>
      <c r="I48" s="52"/>
      <c r="J48" s="97">
        <f t="shared" si="0"/>
        <v>0</v>
      </c>
      <c r="K48" s="95">
        <f t="shared" si="1"/>
        <v>311.33119999999997</v>
      </c>
      <c r="L48" s="108"/>
      <c r="M48" s="112"/>
    </row>
    <row r="49" spans="2:9" x14ac:dyDescent="0.2">
      <c r="I49" s="66">
        <f>SUM(I3:I47)</f>
        <v>12294284.66</v>
      </c>
    </row>
    <row r="51" spans="2:9" ht="18.75" x14ac:dyDescent="0.3">
      <c r="B51" s="1"/>
    </row>
  </sheetData>
  <autoFilter ref="A2:I49" xr:uid="{60202531-C138-4CE4-8616-A3F27D2F3303}"/>
  <mergeCells count="19">
    <mergeCell ref="C3:C4"/>
    <mergeCell ref="B3:B4"/>
    <mergeCell ref="C7:C8"/>
    <mergeCell ref="B7:B8"/>
    <mergeCell ref="C9:C10"/>
    <mergeCell ref="B9:B10"/>
    <mergeCell ref="M3:M48"/>
    <mergeCell ref="B11:B12"/>
    <mergeCell ref="C11:C12"/>
    <mergeCell ref="B13:B15"/>
    <mergeCell ref="C13:C15"/>
    <mergeCell ref="B41:B42"/>
    <mergeCell ref="B17:B18"/>
    <mergeCell ref="C17:C18"/>
    <mergeCell ref="C20:C21"/>
    <mergeCell ref="B20:B21"/>
    <mergeCell ref="C35:C36"/>
    <mergeCell ref="B35:B36"/>
    <mergeCell ref="L3:L48"/>
  </mergeCells>
  <phoneticPr fontId="13" type="noConversion"/>
  <pageMargins left="0.7" right="0.7" top="0.75" bottom="0.75" header="0.3" footer="0.3"/>
  <pageSetup paperSize="9" scale="57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45C0F-6C90-4F26-99F3-8AFD2A9658C2}">
  <sheetPr>
    <tabColor rgb="FF00B0F0"/>
    <pageSetUpPr fitToPage="1"/>
  </sheetPr>
  <dimension ref="A1:M54"/>
  <sheetViews>
    <sheetView rightToLeft="1" zoomScale="85" zoomScaleNormal="85" workbookViewId="0">
      <selection activeCell="B53" sqref="B53"/>
    </sheetView>
  </sheetViews>
  <sheetFormatPr defaultRowHeight="14.25" x14ac:dyDescent="0.2"/>
  <cols>
    <col min="1" max="1" width="8.125" customWidth="1"/>
    <col min="2" max="2" width="14.375" customWidth="1"/>
    <col min="3" max="3" width="31" customWidth="1"/>
    <col min="4" max="4" width="12.25" customWidth="1"/>
    <col min="5" max="6" width="0" hidden="1" customWidth="1"/>
    <col min="8" max="8" width="9" hidden="1" customWidth="1"/>
    <col min="11" max="11" width="10.875" bestFit="1" customWidth="1"/>
    <col min="13" max="13" width="29.125" customWidth="1"/>
  </cols>
  <sheetData>
    <row r="1" spans="1:13" ht="15.75" x14ac:dyDescent="0.25">
      <c r="A1" s="25" t="s">
        <v>202</v>
      </c>
    </row>
    <row r="2" spans="1:13" ht="51" x14ac:dyDescent="0.2">
      <c r="A2" s="6" t="s">
        <v>210</v>
      </c>
      <c r="B2" s="27" t="s">
        <v>114</v>
      </c>
      <c r="C2" s="27" t="s">
        <v>43</v>
      </c>
      <c r="D2" s="27" t="s">
        <v>44</v>
      </c>
      <c r="E2" s="27" t="s">
        <v>1</v>
      </c>
      <c r="F2" s="27" t="s">
        <v>2</v>
      </c>
      <c r="G2" s="27" t="s">
        <v>185</v>
      </c>
      <c r="H2" s="27" t="s">
        <v>45</v>
      </c>
      <c r="I2" s="27" t="s">
        <v>228</v>
      </c>
      <c r="J2" s="45" t="s">
        <v>197</v>
      </c>
      <c r="K2" s="45" t="s">
        <v>196</v>
      </c>
      <c r="L2" s="8" t="s">
        <v>225</v>
      </c>
      <c r="M2" s="8" t="s">
        <v>190</v>
      </c>
    </row>
    <row r="3" spans="1:13" ht="14.25" customHeight="1" x14ac:dyDescent="0.2">
      <c r="A3" s="31">
        <v>85</v>
      </c>
      <c r="B3" s="115">
        <v>77001</v>
      </c>
      <c r="C3" s="26" t="s">
        <v>115</v>
      </c>
      <c r="D3" s="26" t="s">
        <v>47</v>
      </c>
      <c r="E3" s="28" t="s">
        <v>116</v>
      </c>
      <c r="F3" s="28" t="s">
        <v>6</v>
      </c>
      <c r="G3" s="28" t="s">
        <v>193</v>
      </c>
      <c r="H3" s="31">
        <v>263.83999999999997</v>
      </c>
      <c r="I3" s="29">
        <v>507866</v>
      </c>
      <c r="J3" s="46">
        <f t="shared" ref="J3:J49" si="0">I3/$I$50</f>
        <v>0.20489728830804996</v>
      </c>
      <c r="K3" s="73">
        <f>H3*1.18</f>
        <v>311.33119999999997</v>
      </c>
      <c r="L3" s="116">
        <f>0.15*0.2</f>
        <v>0.03</v>
      </c>
      <c r="M3" s="117" t="s">
        <v>191</v>
      </c>
    </row>
    <row r="4" spans="1:13" x14ac:dyDescent="0.2">
      <c r="A4" s="31">
        <v>86</v>
      </c>
      <c r="B4" s="115"/>
      <c r="C4" s="30" t="s">
        <v>117</v>
      </c>
      <c r="D4" s="26" t="s">
        <v>64</v>
      </c>
      <c r="E4" s="28" t="s">
        <v>116</v>
      </c>
      <c r="F4" s="31"/>
      <c r="G4" s="28" t="s">
        <v>193</v>
      </c>
      <c r="H4" s="31">
        <v>428</v>
      </c>
      <c r="I4" s="29">
        <v>4763</v>
      </c>
      <c r="J4" s="46">
        <f t="shared" si="0"/>
        <v>1.9216206326299495E-3</v>
      </c>
      <c r="K4" s="73">
        <f t="shared" ref="K4:K19" si="1">H4*1.18</f>
        <v>505.03999999999996</v>
      </c>
      <c r="L4" s="116"/>
      <c r="M4" s="117"/>
    </row>
    <row r="5" spans="1:13" x14ac:dyDescent="0.2">
      <c r="A5" s="51">
        <v>87</v>
      </c>
      <c r="B5" s="115"/>
      <c r="C5" s="30" t="s">
        <v>118</v>
      </c>
      <c r="D5" s="26" t="s">
        <v>62</v>
      </c>
      <c r="E5" s="28" t="s">
        <v>116</v>
      </c>
      <c r="F5" s="31"/>
      <c r="G5" s="28" t="s">
        <v>193</v>
      </c>
      <c r="H5" s="31">
        <v>129</v>
      </c>
      <c r="I5" s="29">
        <v>4763</v>
      </c>
      <c r="J5" s="46">
        <f t="shared" si="0"/>
        <v>1.9216206326299495E-3</v>
      </c>
      <c r="K5" s="73">
        <f t="shared" si="1"/>
        <v>152.22</v>
      </c>
      <c r="L5" s="116"/>
      <c r="M5" s="117"/>
    </row>
    <row r="6" spans="1:13" x14ac:dyDescent="0.2">
      <c r="A6" s="51">
        <v>88</v>
      </c>
      <c r="B6" s="31">
        <v>77006</v>
      </c>
      <c r="C6" s="26" t="s">
        <v>128</v>
      </c>
      <c r="D6" s="26" t="s">
        <v>101</v>
      </c>
      <c r="E6" s="28" t="s">
        <v>116</v>
      </c>
      <c r="F6" s="31"/>
      <c r="G6" s="28" t="s">
        <v>193</v>
      </c>
      <c r="H6" s="30">
        <v>263.83999999999997</v>
      </c>
      <c r="I6" s="29">
        <v>7351</v>
      </c>
      <c r="J6" s="46">
        <f t="shared" si="0"/>
        <v>2.9657428659380135E-3</v>
      </c>
      <c r="K6" s="73">
        <f t="shared" si="1"/>
        <v>311.33119999999997</v>
      </c>
      <c r="L6" s="116"/>
      <c r="M6" s="117"/>
    </row>
    <row r="7" spans="1:13" x14ac:dyDescent="0.2">
      <c r="A7" s="51">
        <v>89</v>
      </c>
      <c r="B7" s="115">
        <v>77021</v>
      </c>
      <c r="C7" s="26" t="s">
        <v>129</v>
      </c>
      <c r="D7" s="26" t="s">
        <v>64</v>
      </c>
      <c r="E7" s="28" t="s">
        <v>116</v>
      </c>
      <c r="F7" s="31"/>
      <c r="G7" s="28" t="s">
        <v>193</v>
      </c>
      <c r="H7" s="30">
        <v>428</v>
      </c>
      <c r="I7" s="29">
        <v>81283</v>
      </c>
      <c r="J7" s="46">
        <f t="shared" si="0"/>
        <v>3.2793426387163593E-2</v>
      </c>
      <c r="K7" s="73">
        <f t="shared" si="1"/>
        <v>505.03999999999996</v>
      </c>
      <c r="L7" s="116"/>
      <c r="M7" s="117"/>
    </row>
    <row r="8" spans="1:13" x14ac:dyDescent="0.2">
      <c r="A8" s="51">
        <v>90</v>
      </c>
      <c r="B8" s="115"/>
      <c r="C8" s="30" t="s">
        <v>130</v>
      </c>
      <c r="D8" s="26" t="s">
        <v>62</v>
      </c>
      <c r="E8" s="28" t="s">
        <v>116</v>
      </c>
      <c r="F8" s="31"/>
      <c r="G8" s="28" t="s">
        <v>193</v>
      </c>
      <c r="H8" s="30">
        <v>263.83999999999997</v>
      </c>
      <c r="I8" s="29">
        <v>96723</v>
      </c>
      <c r="J8" s="46">
        <f t="shared" si="0"/>
        <v>3.9022656403499181E-2</v>
      </c>
      <c r="K8" s="73">
        <f t="shared" si="1"/>
        <v>311.33119999999997</v>
      </c>
      <c r="L8" s="116"/>
      <c r="M8" s="117"/>
    </row>
    <row r="9" spans="1:13" x14ac:dyDescent="0.2">
      <c r="A9" s="51">
        <v>91</v>
      </c>
      <c r="B9" s="115" t="s">
        <v>132</v>
      </c>
      <c r="C9" s="26" t="s">
        <v>134</v>
      </c>
      <c r="D9" s="26" t="s">
        <v>64</v>
      </c>
      <c r="E9" s="28" t="s">
        <v>116</v>
      </c>
      <c r="F9" s="31"/>
      <c r="G9" s="28" t="s">
        <v>193</v>
      </c>
      <c r="H9" s="30">
        <v>428</v>
      </c>
      <c r="I9" s="29">
        <v>401769</v>
      </c>
      <c r="J9" s="46">
        <f t="shared" si="0"/>
        <v>0.16209271466535843</v>
      </c>
      <c r="K9" s="73">
        <f t="shared" si="1"/>
        <v>505.03999999999996</v>
      </c>
      <c r="L9" s="116"/>
      <c r="M9" s="117"/>
    </row>
    <row r="10" spans="1:13" x14ac:dyDescent="0.2">
      <c r="A10" s="51">
        <v>92</v>
      </c>
      <c r="B10" s="115"/>
      <c r="C10" s="30" t="s">
        <v>137</v>
      </c>
      <c r="D10" s="26" t="s">
        <v>62</v>
      </c>
      <c r="E10" s="28" t="s">
        <v>116</v>
      </c>
      <c r="F10" s="31"/>
      <c r="G10" s="28" t="s">
        <v>193</v>
      </c>
      <c r="H10" s="30">
        <v>263.83999999999997</v>
      </c>
      <c r="I10" s="29">
        <v>158344</v>
      </c>
      <c r="J10" s="46">
        <f t="shared" si="0"/>
        <v>6.3883497260792926E-2</v>
      </c>
      <c r="K10" s="73">
        <f t="shared" si="1"/>
        <v>311.33119999999997</v>
      </c>
      <c r="L10" s="116"/>
      <c r="M10" s="117"/>
    </row>
    <row r="11" spans="1:13" ht="25.5" x14ac:dyDescent="0.2">
      <c r="A11" s="51">
        <v>93</v>
      </c>
      <c r="B11" s="115">
        <v>77018</v>
      </c>
      <c r="C11" s="26" t="s">
        <v>141</v>
      </c>
      <c r="D11" s="26" t="s">
        <v>52</v>
      </c>
      <c r="E11" s="28" t="s">
        <v>116</v>
      </c>
      <c r="F11" s="31"/>
      <c r="G11" s="28" t="s">
        <v>193</v>
      </c>
      <c r="H11" s="30">
        <v>926.37</v>
      </c>
      <c r="I11" s="29">
        <v>120127</v>
      </c>
      <c r="J11" s="46">
        <f t="shared" si="0"/>
        <v>4.8464942627742584E-2</v>
      </c>
      <c r="K11" s="73">
        <f t="shared" si="1"/>
        <v>1093.1165999999998</v>
      </c>
      <c r="L11" s="116"/>
      <c r="M11" s="117"/>
    </row>
    <row r="12" spans="1:13" x14ac:dyDescent="0.2">
      <c r="A12" s="51">
        <v>94</v>
      </c>
      <c r="B12" s="115"/>
      <c r="C12" s="30" t="s">
        <v>143</v>
      </c>
      <c r="D12" s="26" t="s">
        <v>62</v>
      </c>
      <c r="E12" s="28" t="s">
        <v>116</v>
      </c>
      <c r="F12" s="31"/>
      <c r="G12" s="28" t="s">
        <v>193</v>
      </c>
      <c r="H12" s="28">
        <v>263.83999999999997</v>
      </c>
      <c r="I12" s="29">
        <v>246032</v>
      </c>
      <c r="J12" s="46">
        <f t="shared" si="0"/>
        <v>9.9261005141131994E-2</v>
      </c>
      <c r="K12" s="73">
        <f t="shared" si="1"/>
        <v>311.33119999999997</v>
      </c>
      <c r="L12" s="116"/>
      <c r="M12" s="117"/>
    </row>
    <row r="13" spans="1:13" ht="25.5" x14ac:dyDescent="0.2">
      <c r="A13" s="51">
        <v>95</v>
      </c>
      <c r="B13" s="115">
        <v>77050</v>
      </c>
      <c r="C13" s="26" t="s">
        <v>147</v>
      </c>
      <c r="D13" s="26" t="s">
        <v>52</v>
      </c>
      <c r="E13" s="28" t="s">
        <v>116</v>
      </c>
      <c r="F13" s="31"/>
      <c r="G13" s="28" t="s">
        <v>193</v>
      </c>
      <c r="H13" s="31">
        <v>926.37</v>
      </c>
      <c r="I13" s="29">
        <v>5837</v>
      </c>
      <c r="J13" s="46">
        <f t="shared" si="0"/>
        <v>2.3549232905019975E-3</v>
      </c>
      <c r="K13" s="73">
        <f t="shared" si="1"/>
        <v>1093.1165999999998</v>
      </c>
      <c r="L13" s="116"/>
      <c r="M13" s="117"/>
    </row>
    <row r="14" spans="1:13" x14ac:dyDescent="0.2">
      <c r="A14" s="51">
        <v>96</v>
      </c>
      <c r="B14" s="115"/>
      <c r="C14" s="30" t="s">
        <v>149</v>
      </c>
      <c r="D14" s="26" t="s">
        <v>62</v>
      </c>
      <c r="E14" s="28" t="s">
        <v>116</v>
      </c>
      <c r="F14" s="31"/>
      <c r="G14" s="28" t="s">
        <v>193</v>
      </c>
      <c r="H14" s="31">
        <v>263.83999999999997</v>
      </c>
      <c r="I14" s="29">
        <v>6177</v>
      </c>
      <c r="J14" s="46">
        <f t="shared" si="0"/>
        <v>2.4920954540741543E-3</v>
      </c>
      <c r="K14" s="73">
        <f t="shared" si="1"/>
        <v>311.33119999999997</v>
      </c>
      <c r="L14" s="116"/>
      <c r="M14" s="117"/>
    </row>
    <row r="15" spans="1:13" x14ac:dyDescent="0.2">
      <c r="A15" s="51">
        <v>97</v>
      </c>
      <c r="B15" s="115">
        <v>77020</v>
      </c>
      <c r="C15" s="26" t="s">
        <v>152</v>
      </c>
      <c r="D15" s="26" t="s">
        <v>64</v>
      </c>
      <c r="E15" s="28" t="s">
        <v>116</v>
      </c>
      <c r="F15" s="31"/>
      <c r="G15" s="28" t="s">
        <v>193</v>
      </c>
      <c r="H15" s="31">
        <v>428</v>
      </c>
      <c r="I15" s="29">
        <v>37679</v>
      </c>
      <c r="J15" s="46">
        <f t="shared" si="0"/>
        <v>1.52014998565744E-2</v>
      </c>
      <c r="K15" s="73">
        <f t="shared" si="1"/>
        <v>505.03999999999996</v>
      </c>
      <c r="L15" s="116"/>
      <c r="M15" s="117"/>
    </row>
    <row r="16" spans="1:13" x14ac:dyDescent="0.2">
      <c r="A16" s="51">
        <v>98</v>
      </c>
      <c r="B16" s="115"/>
      <c r="C16" s="30" t="s">
        <v>154</v>
      </c>
      <c r="D16" s="26" t="s">
        <v>62</v>
      </c>
      <c r="E16" s="28" t="s">
        <v>116</v>
      </c>
      <c r="F16" s="31"/>
      <c r="G16" s="28" t="s">
        <v>193</v>
      </c>
      <c r="H16" s="31">
        <v>263.83999999999997</v>
      </c>
      <c r="I16" s="29">
        <v>38695</v>
      </c>
      <c r="J16" s="46">
        <f t="shared" si="0"/>
        <v>1.5611402557131197E-2</v>
      </c>
      <c r="K16" s="73">
        <f t="shared" si="1"/>
        <v>311.33119999999997</v>
      </c>
      <c r="L16" s="116"/>
      <c r="M16" s="117"/>
    </row>
    <row r="17" spans="1:13" ht="25.5" x14ac:dyDescent="0.2">
      <c r="A17" s="51">
        <v>99</v>
      </c>
      <c r="B17" s="31">
        <v>77051</v>
      </c>
      <c r="C17" s="26" t="s">
        <v>155</v>
      </c>
      <c r="D17" s="26" t="s">
        <v>52</v>
      </c>
      <c r="E17" s="28" t="s">
        <v>116</v>
      </c>
      <c r="F17" s="31"/>
      <c r="G17" s="28" t="s">
        <v>193</v>
      </c>
      <c r="H17" s="31">
        <v>926.37</v>
      </c>
      <c r="I17" s="29">
        <v>475024</v>
      </c>
      <c r="J17" s="46">
        <f t="shared" si="0"/>
        <v>0.19164726420205944</v>
      </c>
      <c r="K17" s="73">
        <f t="shared" si="1"/>
        <v>1093.1165999999998</v>
      </c>
      <c r="L17" s="116"/>
      <c r="M17" s="117"/>
    </row>
    <row r="18" spans="1:13" x14ac:dyDescent="0.2">
      <c r="A18" s="51">
        <v>100</v>
      </c>
      <c r="B18" s="115">
        <v>77200</v>
      </c>
      <c r="C18" s="26" t="s">
        <v>158</v>
      </c>
      <c r="D18" s="26" t="s">
        <v>54</v>
      </c>
      <c r="E18" s="28" t="s">
        <v>116</v>
      </c>
      <c r="F18" s="31"/>
      <c r="G18" s="28" t="s">
        <v>193</v>
      </c>
      <c r="H18" s="31">
        <v>721.16</v>
      </c>
      <c r="I18" s="31">
        <v>68</v>
      </c>
      <c r="J18" s="46">
        <f t="shared" si="0"/>
        <v>2.7434432714431359E-5</v>
      </c>
      <c r="K18" s="73">
        <f t="shared" si="1"/>
        <v>850.96879999999987</v>
      </c>
      <c r="L18" s="116"/>
      <c r="M18" s="117"/>
    </row>
    <row r="19" spans="1:13" x14ac:dyDescent="0.2">
      <c r="A19" s="51">
        <v>101</v>
      </c>
      <c r="B19" s="115"/>
      <c r="C19" s="30" t="s">
        <v>159</v>
      </c>
      <c r="D19" s="26" t="s">
        <v>62</v>
      </c>
      <c r="E19" s="28" t="s">
        <v>116</v>
      </c>
      <c r="F19" s="31"/>
      <c r="G19" s="28" t="s">
        <v>193</v>
      </c>
      <c r="H19" s="31">
        <v>263.83999999999997</v>
      </c>
      <c r="I19" s="29">
        <v>59388</v>
      </c>
      <c r="J19" s="46">
        <f t="shared" si="0"/>
        <v>2.3959942500656611E-2</v>
      </c>
      <c r="K19" s="73">
        <f t="shared" si="1"/>
        <v>311.33119999999997</v>
      </c>
      <c r="L19" s="116"/>
      <c r="M19" s="117"/>
    </row>
    <row r="20" spans="1:13" x14ac:dyDescent="0.2">
      <c r="A20" s="51">
        <v>102</v>
      </c>
      <c r="B20" s="31">
        <v>77001</v>
      </c>
      <c r="C20" s="26" t="s">
        <v>119</v>
      </c>
      <c r="D20" s="26" t="s">
        <v>120</v>
      </c>
      <c r="E20" s="31" t="s">
        <v>187</v>
      </c>
      <c r="F20" s="33"/>
      <c r="G20" s="28" t="s">
        <v>193</v>
      </c>
      <c r="H20" s="41">
        <v>263.83999999999997</v>
      </c>
      <c r="I20" s="31"/>
      <c r="J20" s="46">
        <f t="shared" si="0"/>
        <v>0</v>
      </c>
      <c r="K20" s="73">
        <f>H20*1.18</f>
        <v>311.33119999999997</v>
      </c>
      <c r="L20" s="116"/>
      <c r="M20" s="117"/>
    </row>
    <row r="21" spans="1:13" x14ac:dyDescent="0.2">
      <c r="A21" s="51">
        <v>103</v>
      </c>
      <c r="B21" s="115">
        <v>77003</v>
      </c>
      <c r="C21" s="26" t="s">
        <v>121</v>
      </c>
      <c r="D21" s="26" t="s">
        <v>47</v>
      </c>
      <c r="E21" s="31" t="s">
        <v>187</v>
      </c>
      <c r="F21" s="33"/>
      <c r="G21" s="28" t="s">
        <v>193</v>
      </c>
      <c r="H21" s="41">
        <v>263.83999999999997</v>
      </c>
      <c r="I21" s="31"/>
      <c r="J21" s="46">
        <f t="shared" si="0"/>
        <v>0</v>
      </c>
      <c r="K21" s="73">
        <f t="shared" ref="K21:K49" si="2">H21*1.18</f>
        <v>311.33119999999997</v>
      </c>
      <c r="L21" s="116"/>
      <c r="M21" s="117"/>
    </row>
    <row r="22" spans="1:13" x14ac:dyDescent="0.2">
      <c r="A22" s="51">
        <v>104</v>
      </c>
      <c r="B22" s="115"/>
      <c r="C22" s="26" t="s">
        <v>122</v>
      </c>
      <c r="D22" s="26" t="s">
        <v>47</v>
      </c>
      <c r="E22" s="31" t="s">
        <v>187</v>
      </c>
      <c r="F22" s="33"/>
      <c r="G22" s="28" t="s">
        <v>193</v>
      </c>
      <c r="H22" s="41">
        <v>263.83999999999997</v>
      </c>
      <c r="I22" s="31">
        <v>425</v>
      </c>
      <c r="J22" s="46">
        <f t="shared" si="0"/>
        <v>1.7146520446519598E-4</v>
      </c>
      <c r="K22" s="73">
        <f t="shared" si="2"/>
        <v>311.33119999999997</v>
      </c>
      <c r="L22" s="116"/>
      <c r="M22" s="117"/>
    </row>
    <row r="23" spans="1:13" x14ac:dyDescent="0.2">
      <c r="A23" s="51">
        <v>105</v>
      </c>
      <c r="B23" s="115"/>
      <c r="C23" s="26" t="s">
        <v>123</v>
      </c>
      <c r="D23" s="26" t="s">
        <v>47</v>
      </c>
      <c r="E23" s="31" t="s">
        <v>187</v>
      </c>
      <c r="F23" s="33"/>
      <c r="G23" s="28" t="s">
        <v>193</v>
      </c>
      <c r="H23" s="41">
        <v>263.83999999999997</v>
      </c>
      <c r="I23" s="31">
        <v>1</v>
      </c>
      <c r="J23" s="46">
        <f t="shared" si="0"/>
        <v>4.0344753991810822E-7</v>
      </c>
      <c r="K23" s="73">
        <f t="shared" si="2"/>
        <v>311.33119999999997</v>
      </c>
      <c r="L23" s="116"/>
      <c r="M23" s="117"/>
    </row>
    <row r="24" spans="1:13" x14ac:dyDescent="0.2">
      <c r="A24" s="51">
        <v>106</v>
      </c>
      <c r="B24" s="115">
        <v>77004</v>
      </c>
      <c r="C24" s="26" t="s">
        <v>124</v>
      </c>
      <c r="D24" s="26" t="s">
        <v>64</v>
      </c>
      <c r="E24" s="31" t="s">
        <v>187</v>
      </c>
      <c r="F24" s="33"/>
      <c r="G24" s="28" t="s">
        <v>193</v>
      </c>
      <c r="H24" s="41">
        <v>428</v>
      </c>
      <c r="I24" s="31">
        <v>974</v>
      </c>
      <c r="J24" s="46">
        <f t="shared" si="0"/>
        <v>3.9295790388023741E-4</v>
      </c>
      <c r="K24" s="73">
        <f t="shared" si="2"/>
        <v>505.03999999999996</v>
      </c>
      <c r="L24" s="116"/>
      <c r="M24" s="117"/>
    </row>
    <row r="25" spans="1:13" x14ac:dyDescent="0.2">
      <c r="A25" s="51">
        <v>107</v>
      </c>
      <c r="B25" s="115"/>
      <c r="C25" s="26" t="s">
        <v>125</v>
      </c>
      <c r="D25" s="26" t="s">
        <v>54</v>
      </c>
      <c r="E25" s="31" t="s">
        <v>187</v>
      </c>
      <c r="F25" s="33"/>
      <c r="G25" s="28" t="s">
        <v>193</v>
      </c>
      <c r="H25" s="42">
        <v>721.16</v>
      </c>
      <c r="I25" s="31">
        <v>5</v>
      </c>
      <c r="J25" s="46">
        <f t="shared" si="0"/>
        <v>2.0172376995905412E-6</v>
      </c>
      <c r="K25" s="73">
        <f t="shared" si="2"/>
        <v>850.96879999999987</v>
      </c>
      <c r="L25" s="116"/>
      <c r="M25" s="117"/>
    </row>
    <row r="26" spans="1:13" x14ac:dyDescent="0.2">
      <c r="A26" s="51">
        <v>108</v>
      </c>
      <c r="B26" s="115"/>
      <c r="C26" s="30" t="s">
        <v>126</v>
      </c>
      <c r="D26" s="26" t="s">
        <v>62</v>
      </c>
      <c r="E26" s="31" t="s">
        <v>187</v>
      </c>
      <c r="F26" s="33"/>
      <c r="G26" s="28" t="s">
        <v>193</v>
      </c>
      <c r="H26" s="42">
        <v>263.83999999999997</v>
      </c>
      <c r="I26" s="29">
        <v>1277</v>
      </c>
      <c r="J26" s="46">
        <f t="shared" si="0"/>
        <v>5.1520250847542418E-4</v>
      </c>
      <c r="K26" s="73">
        <f t="shared" si="2"/>
        <v>311.33119999999997</v>
      </c>
      <c r="L26" s="116"/>
      <c r="M26" s="117"/>
    </row>
    <row r="27" spans="1:13" x14ac:dyDescent="0.2">
      <c r="A27" s="51">
        <v>109</v>
      </c>
      <c r="B27" s="31">
        <v>77006</v>
      </c>
      <c r="C27" s="26" t="s">
        <v>127</v>
      </c>
      <c r="D27" s="26" t="s">
        <v>64</v>
      </c>
      <c r="E27" s="31" t="s">
        <v>187</v>
      </c>
      <c r="F27" s="33"/>
      <c r="G27" s="28" t="s">
        <v>193</v>
      </c>
      <c r="H27" s="42">
        <v>428</v>
      </c>
      <c r="I27" s="29">
        <v>3822</v>
      </c>
      <c r="J27" s="46">
        <f t="shared" si="0"/>
        <v>1.5419764975670095E-3</v>
      </c>
      <c r="K27" s="73">
        <f t="shared" si="2"/>
        <v>505.03999999999996</v>
      </c>
      <c r="L27" s="116"/>
      <c r="M27" s="117"/>
    </row>
    <row r="28" spans="1:13" x14ac:dyDescent="0.2">
      <c r="A28" s="51">
        <v>110</v>
      </c>
      <c r="B28" s="31">
        <v>77028</v>
      </c>
      <c r="C28" s="26" t="s">
        <v>131</v>
      </c>
      <c r="D28" s="26" t="s">
        <v>47</v>
      </c>
      <c r="E28" s="31" t="s">
        <v>187</v>
      </c>
      <c r="F28" s="33"/>
      <c r="G28" s="28" t="s">
        <v>193</v>
      </c>
      <c r="H28" s="42">
        <v>428</v>
      </c>
      <c r="I28" s="31">
        <v>504</v>
      </c>
      <c r="J28" s="46">
        <f t="shared" si="0"/>
        <v>2.0333756011872654E-4</v>
      </c>
      <c r="K28" s="73">
        <f t="shared" si="2"/>
        <v>505.03999999999996</v>
      </c>
      <c r="L28" s="116"/>
      <c r="M28" s="117"/>
    </row>
    <row r="29" spans="1:13" x14ac:dyDescent="0.2">
      <c r="A29" s="51">
        <v>111</v>
      </c>
      <c r="B29" s="115" t="s">
        <v>132</v>
      </c>
      <c r="C29" s="26" t="s">
        <v>133</v>
      </c>
      <c r="D29" s="26" t="s">
        <v>64</v>
      </c>
      <c r="E29" s="31" t="s">
        <v>187</v>
      </c>
      <c r="F29" s="33"/>
      <c r="G29" s="28" t="s">
        <v>193</v>
      </c>
      <c r="H29" s="43">
        <v>428</v>
      </c>
      <c r="I29" s="29">
        <v>1331</v>
      </c>
      <c r="J29" s="46">
        <f t="shared" si="0"/>
        <v>5.3698867563100206E-4</v>
      </c>
      <c r="K29" s="73">
        <f t="shared" si="2"/>
        <v>505.03999999999996</v>
      </c>
      <c r="L29" s="116"/>
      <c r="M29" s="117"/>
    </row>
    <row r="30" spans="1:13" x14ac:dyDescent="0.2">
      <c r="A30" s="51">
        <v>112</v>
      </c>
      <c r="B30" s="115"/>
      <c r="C30" s="26" t="s">
        <v>135</v>
      </c>
      <c r="D30" s="30" t="s">
        <v>136</v>
      </c>
      <c r="E30" s="31" t="s">
        <v>187</v>
      </c>
      <c r="F30" s="33"/>
      <c r="G30" s="28" t="s">
        <v>193</v>
      </c>
      <c r="H30" s="42">
        <v>721.16</v>
      </c>
      <c r="I30" s="31"/>
      <c r="J30" s="46">
        <f t="shared" si="0"/>
        <v>0</v>
      </c>
      <c r="K30" s="73">
        <f t="shared" si="2"/>
        <v>850.96879999999987</v>
      </c>
      <c r="L30" s="116"/>
      <c r="M30" s="117"/>
    </row>
    <row r="31" spans="1:13" ht="25.5" x14ac:dyDescent="0.2">
      <c r="A31" s="51">
        <v>113</v>
      </c>
      <c r="B31" s="31" t="s">
        <v>138</v>
      </c>
      <c r="C31" s="26" t="s">
        <v>139</v>
      </c>
      <c r="D31" s="32" t="s">
        <v>140</v>
      </c>
      <c r="E31" s="31" t="s">
        <v>187</v>
      </c>
      <c r="F31" s="33"/>
      <c r="G31" s="28" t="s">
        <v>193</v>
      </c>
      <c r="H31" s="42">
        <v>428</v>
      </c>
      <c r="I31" s="31"/>
      <c r="J31" s="46">
        <f t="shared" si="0"/>
        <v>0</v>
      </c>
      <c r="K31" s="73">
        <f t="shared" si="2"/>
        <v>505.03999999999996</v>
      </c>
      <c r="L31" s="116"/>
      <c r="M31" s="117"/>
    </row>
    <row r="32" spans="1:13" x14ac:dyDescent="0.2">
      <c r="A32" s="51">
        <v>114</v>
      </c>
      <c r="B32" s="31">
        <v>77018</v>
      </c>
      <c r="C32" s="26" t="s">
        <v>142</v>
      </c>
      <c r="D32" s="26" t="s">
        <v>54</v>
      </c>
      <c r="E32" s="31" t="s">
        <v>187</v>
      </c>
      <c r="F32" s="33"/>
      <c r="G32" s="28" t="s">
        <v>193</v>
      </c>
      <c r="H32" s="41">
        <v>1219.52</v>
      </c>
      <c r="I32" s="31">
        <v>11</v>
      </c>
      <c r="J32" s="46">
        <f t="shared" si="0"/>
        <v>4.4379229390991907E-6</v>
      </c>
      <c r="K32" s="73">
        <f t="shared" si="2"/>
        <v>1439.0336</v>
      </c>
      <c r="L32" s="116"/>
      <c r="M32" s="117"/>
    </row>
    <row r="33" spans="1:13" x14ac:dyDescent="0.2">
      <c r="A33" s="51">
        <v>115</v>
      </c>
      <c r="B33" s="115">
        <v>77040</v>
      </c>
      <c r="C33" s="26" t="s">
        <v>144</v>
      </c>
      <c r="D33" s="26" t="s">
        <v>79</v>
      </c>
      <c r="E33" s="31" t="s">
        <v>187</v>
      </c>
      <c r="F33" s="33"/>
      <c r="G33" s="28" t="s">
        <v>193</v>
      </c>
      <c r="H33" s="41">
        <v>926.37</v>
      </c>
      <c r="I33" s="31">
        <v>157</v>
      </c>
      <c r="J33" s="46">
        <f t="shared" si="0"/>
        <v>6.334126376714299E-5</v>
      </c>
      <c r="K33" s="73">
        <f t="shared" si="2"/>
        <v>1093.1165999999998</v>
      </c>
      <c r="L33" s="116"/>
      <c r="M33" s="117"/>
    </row>
    <row r="34" spans="1:13" x14ac:dyDescent="0.2">
      <c r="A34" s="51">
        <v>116</v>
      </c>
      <c r="B34" s="115"/>
      <c r="C34" s="26" t="s">
        <v>144</v>
      </c>
      <c r="D34" s="26" t="s">
        <v>145</v>
      </c>
      <c r="E34" s="31" t="s">
        <v>187</v>
      </c>
      <c r="F34" s="33"/>
      <c r="G34" s="28" t="s">
        <v>193</v>
      </c>
      <c r="H34" s="41">
        <v>1219.52</v>
      </c>
      <c r="I34" s="31"/>
      <c r="J34" s="46">
        <f t="shared" si="0"/>
        <v>0</v>
      </c>
      <c r="K34" s="73">
        <f t="shared" si="2"/>
        <v>1439.0336</v>
      </c>
      <c r="L34" s="116"/>
      <c r="M34" s="117"/>
    </row>
    <row r="35" spans="1:13" x14ac:dyDescent="0.2">
      <c r="A35" s="51">
        <v>117</v>
      </c>
      <c r="B35" s="115"/>
      <c r="C35" s="30" t="s">
        <v>146</v>
      </c>
      <c r="D35" s="26" t="s">
        <v>62</v>
      </c>
      <c r="E35" s="31" t="s">
        <v>187</v>
      </c>
      <c r="F35" s="33"/>
      <c r="G35" s="28" t="s">
        <v>193</v>
      </c>
      <c r="H35" s="41">
        <v>263.83999999999997</v>
      </c>
      <c r="I35" s="31">
        <v>180</v>
      </c>
      <c r="J35" s="46">
        <f t="shared" si="0"/>
        <v>7.2620557185259485E-5</v>
      </c>
      <c r="K35" s="73">
        <f t="shared" si="2"/>
        <v>311.33119999999997</v>
      </c>
      <c r="L35" s="116"/>
      <c r="M35" s="117"/>
    </row>
    <row r="36" spans="1:13" ht="25.5" x14ac:dyDescent="0.2">
      <c r="A36" s="51">
        <v>118</v>
      </c>
      <c r="B36" s="31">
        <v>77050</v>
      </c>
      <c r="C36" s="26" t="s">
        <v>147</v>
      </c>
      <c r="D36" s="26" t="s">
        <v>148</v>
      </c>
      <c r="E36" s="31" t="s">
        <v>187</v>
      </c>
      <c r="F36" s="33"/>
      <c r="G36" s="28" t="s">
        <v>193</v>
      </c>
      <c r="H36" s="41">
        <v>1219.52</v>
      </c>
      <c r="I36" s="31"/>
      <c r="J36" s="46">
        <f t="shared" si="0"/>
        <v>0</v>
      </c>
      <c r="K36" s="73">
        <f t="shared" si="2"/>
        <v>1439.0336</v>
      </c>
      <c r="L36" s="116"/>
      <c r="M36" s="117"/>
    </row>
    <row r="37" spans="1:13" x14ac:dyDescent="0.2">
      <c r="A37" s="51">
        <v>119</v>
      </c>
      <c r="B37" s="115">
        <v>77032</v>
      </c>
      <c r="C37" s="26" t="s">
        <v>150</v>
      </c>
      <c r="D37" s="26" t="s">
        <v>54</v>
      </c>
      <c r="E37" s="31" t="s">
        <v>187</v>
      </c>
      <c r="F37" s="33"/>
      <c r="G37" s="28" t="s">
        <v>193</v>
      </c>
      <c r="H37" s="41">
        <v>721.16</v>
      </c>
      <c r="I37" s="31">
        <v>103</v>
      </c>
      <c r="J37" s="46">
        <f t="shared" si="0"/>
        <v>4.1555096611565147E-5</v>
      </c>
      <c r="K37" s="73">
        <f t="shared" si="2"/>
        <v>850.96879999999987</v>
      </c>
      <c r="L37" s="116"/>
      <c r="M37" s="117"/>
    </row>
    <row r="38" spans="1:13" x14ac:dyDescent="0.2">
      <c r="A38" s="51">
        <v>120</v>
      </c>
      <c r="B38" s="115"/>
      <c r="C38" s="30" t="s">
        <v>151</v>
      </c>
      <c r="D38" s="26" t="s">
        <v>62</v>
      </c>
      <c r="E38" s="31" t="s">
        <v>187</v>
      </c>
      <c r="F38" s="33"/>
      <c r="G38" s="28" t="s">
        <v>193</v>
      </c>
      <c r="H38" s="41">
        <v>263.83999999999997</v>
      </c>
      <c r="I38" s="29">
        <v>1137</v>
      </c>
      <c r="J38" s="46">
        <f t="shared" si="0"/>
        <v>4.5871985288688905E-4</v>
      </c>
      <c r="K38" s="73">
        <f t="shared" si="2"/>
        <v>311.33119999999997</v>
      </c>
      <c r="L38" s="116"/>
      <c r="M38" s="117"/>
    </row>
    <row r="39" spans="1:13" x14ac:dyDescent="0.2">
      <c r="A39" s="51">
        <v>121</v>
      </c>
      <c r="B39" s="31">
        <v>77020</v>
      </c>
      <c r="C39" s="26" t="s">
        <v>153</v>
      </c>
      <c r="D39" s="26" t="s">
        <v>54</v>
      </c>
      <c r="E39" s="31" t="s">
        <v>187</v>
      </c>
      <c r="F39" s="33"/>
      <c r="G39" s="28" t="s">
        <v>193</v>
      </c>
      <c r="H39" s="41">
        <v>721.16</v>
      </c>
      <c r="I39" s="31">
        <v>29</v>
      </c>
      <c r="J39" s="46">
        <f t="shared" si="0"/>
        <v>1.1699978657625138E-5</v>
      </c>
      <c r="K39" s="73">
        <f t="shared" si="2"/>
        <v>850.96879999999987</v>
      </c>
      <c r="L39" s="116"/>
      <c r="M39" s="117"/>
    </row>
    <row r="40" spans="1:13" x14ac:dyDescent="0.2">
      <c r="A40" s="51">
        <v>122</v>
      </c>
      <c r="B40" s="115">
        <v>77051</v>
      </c>
      <c r="C40" s="26" t="s">
        <v>156</v>
      </c>
      <c r="D40" s="26" t="s">
        <v>62</v>
      </c>
      <c r="E40" s="31" t="s">
        <v>187</v>
      </c>
      <c r="F40" s="33"/>
      <c r="G40" s="28" t="s">
        <v>193</v>
      </c>
      <c r="H40" s="41">
        <v>263.83999999999997</v>
      </c>
      <c r="I40" s="31"/>
      <c r="J40" s="46">
        <f t="shared" si="0"/>
        <v>0</v>
      </c>
      <c r="K40" s="73">
        <f t="shared" si="2"/>
        <v>311.33119999999997</v>
      </c>
      <c r="L40" s="116"/>
      <c r="M40" s="117"/>
    </row>
    <row r="41" spans="1:13" x14ac:dyDescent="0.2">
      <c r="A41" s="51">
        <v>123</v>
      </c>
      <c r="B41" s="115"/>
      <c r="C41" s="26" t="s">
        <v>155</v>
      </c>
      <c r="D41" s="26" t="s">
        <v>54</v>
      </c>
      <c r="E41" s="31" t="s">
        <v>187</v>
      </c>
      <c r="F41" s="33"/>
      <c r="G41" s="28" t="s">
        <v>193</v>
      </c>
      <c r="H41" s="41">
        <v>721.16</v>
      </c>
      <c r="I41" s="31"/>
      <c r="J41" s="46">
        <f t="shared" si="0"/>
        <v>0</v>
      </c>
      <c r="K41" s="73">
        <f t="shared" si="2"/>
        <v>850.96879999999987</v>
      </c>
      <c r="L41" s="116"/>
      <c r="M41" s="117"/>
    </row>
    <row r="42" spans="1:13" x14ac:dyDescent="0.2">
      <c r="A42" s="51">
        <v>124</v>
      </c>
      <c r="B42" s="31">
        <v>77200</v>
      </c>
      <c r="C42" s="26" t="s">
        <v>157</v>
      </c>
      <c r="D42" s="26" t="s">
        <v>64</v>
      </c>
      <c r="E42" s="31" t="s">
        <v>187</v>
      </c>
      <c r="F42" s="33"/>
      <c r="G42" s="28" t="s">
        <v>193</v>
      </c>
      <c r="H42" s="41">
        <v>428</v>
      </c>
      <c r="I42" s="29">
        <v>216792</v>
      </c>
      <c r="J42" s="46">
        <f t="shared" si="0"/>
        <v>8.746419907392651E-2</v>
      </c>
      <c r="K42" s="73">
        <f t="shared" si="2"/>
        <v>505.03999999999996</v>
      </c>
      <c r="L42" s="116"/>
      <c r="M42" s="117"/>
    </row>
    <row r="43" spans="1:13" x14ac:dyDescent="0.2">
      <c r="A43" s="51">
        <v>125</v>
      </c>
      <c r="B43" s="31">
        <v>77059</v>
      </c>
      <c r="C43" s="26" t="s">
        <v>160</v>
      </c>
      <c r="D43" s="26" t="s">
        <v>161</v>
      </c>
      <c r="E43" s="31" t="s">
        <v>187</v>
      </c>
      <c r="F43" s="33"/>
      <c r="G43" s="28" t="s">
        <v>193</v>
      </c>
      <c r="H43" s="41">
        <v>2698.2</v>
      </c>
      <c r="I43" s="31"/>
      <c r="J43" s="46">
        <f t="shared" si="0"/>
        <v>0</v>
      </c>
      <c r="K43" s="73">
        <f t="shared" si="2"/>
        <v>3183.8759999999997</v>
      </c>
      <c r="L43" s="116"/>
      <c r="M43" s="117"/>
    </row>
    <row r="44" spans="1:13" x14ac:dyDescent="0.2">
      <c r="A44" s="51">
        <v>126</v>
      </c>
      <c r="B44" s="31">
        <v>77068</v>
      </c>
      <c r="C44" s="26" t="s">
        <v>162</v>
      </c>
      <c r="D44" s="26" t="s">
        <v>163</v>
      </c>
      <c r="E44" s="31" t="s">
        <v>187</v>
      </c>
      <c r="F44" s="33"/>
      <c r="G44" s="28" t="s">
        <v>193</v>
      </c>
      <c r="H44" s="41">
        <v>639.08000000000004</v>
      </c>
      <c r="I44" s="31"/>
      <c r="J44" s="46">
        <f t="shared" si="0"/>
        <v>0</v>
      </c>
      <c r="K44" s="73">
        <f t="shared" si="2"/>
        <v>754.11440000000005</v>
      </c>
      <c r="L44" s="116"/>
      <c r="M44" s="117"/>
    </row>
    <row r="45" spans="1:13" x14ac:dyDescent="0.2">
      <c r="A45" s="51">
        <v>127</v>
      </c>
      <c r="B45" s="31">
        <v>77071</v>
      </c>
      <c r="C45" s="26" t="s">
        <v>164</v>
      </c>
      <c r="D45" s="26" t="s">
        <v>163</v>
      </c>
      <c r="E45" s="31" t="s">
        <v>187</v>
      </c>
      <c r="F45" s="33"/>
      <c r="G45" s="28" t="s">
        <v>193</v>
      </c>
      <c r="H45" s="41">
        <v>639.08000000000004</v>
      </c>
      <c r="I45" s="31"/>
      <c r="J45" s="46">
        <f t="shared" si="0"/>
        <v>0</v>
      </c>
      <c r="K45" s="73">
        <f t="shared" si="2"/>
        <v>754.11440000000005</v>
      </c>
      <c r="L45" s="116"/>
      <c r="M45" s="117"/>
    </row>
    <row r="46" spans="1:13" x14ac:dyDescent="0.2">
      <c r="A46" s="51">
        <v>128</v>
      </c>
      <c r="B46" s="109" t="s">
        <v>165</v>
      </c>
      <c r="C46" s="32" t="s">
        <v>166</v>
      </c>
      <c r="D46" s="32" t="s">
        <v>79</v>
      </c>
      <c r="E46" s="31" t="s">
        <v>187</v>
      </c>
      <c r="F46" s="33"/>
      <c r="G46" s="28" t="s">
        <v>193</v>
      </c>
      <c r="H46" s="44">
        <v>428</v>
      </c>
      <c r="I46" s="31"/>
      <c r="J46" s="46">
        <f t="shared" si="0"/>
        <v>0</v>
      </c>
      <c r="K46" s="73">
        <f t="shared" si="2"/>
        <v>505.03999999999996</v>
      </c>
      <c r="L46" s="116"/>
      <c r="M46" s="117"/>
    </row>
    <row r="47" spans="1:13" x14ac:dyDescent="0.2">
      <c r="A47" s="51">
        <v>129</v>
      </c>
      <c r="B47" s="109"/>
      <c r="C47" s="32" t="s">
        <v>167</v>
      </c>
      <c r="D47" s="32" t="s">
        <v>101</v>
      </c>
      <c r="E47" s="31" t="s">
        <v>187</v>
      </c>
      <c r="F47" s="33"/>
      <c r="G47" s="28" t="s">
        <v>193</v>
      </c>
      <c r="H47" s="44">
        <v>263.83999999999997</v>
      </c>
      <c r="I47" s="31"/>
      <c r="J47" s="46">
        <f t="shared" si="0"/>
        <v>0</v>
      </c>
      <c r="K47" s="73">
        <f t="shared" si="2"/>
        <v>311.33119999999997</v>
      </c>
      <c r="L47" s="116"/>
      <c r="M47" s="117"/>
    </row>
    <row r="48" spans="1:13" x14ac:dyDescent="0.2">
      <c r="A48" s="51">
        <v>130</v>
      </c>
      <c r="B48" s="109" t="s">
        <v>168</v>
      </c>
      <c r="C48" s="32" t="s">
        <v>169</v>
      </c>
      <c r="D48" s="32" t="s">
        <v>79</v>
      </c>
      <c r="E48" s="31" t="s">
        <v>187</v>
      </c>
      <c r="F48" s="33"/>
      <c r="G48" s="28" t="s">
        <v>193</v>
      </c>
      <c r="H48" s="44">
        <v>428</v>
      </c>
      <c r="I48" s="31"/>
      <c r="J48" s="46">
        <f t="shared" si="0"/>
        <v>0</v>
      </c>
      <c r="K48" s="73">
        <f t="shared" si="2"/>
        <v>505.03999999999996</v>
      </c>
      <c r="L48" s="116"/>
      <c r="M48" s="117"/>
    </row>
    <row r="49" spans="1:13" x14ac:dyDescent="0.2">
      <c r="A49" s="51">
        <v>131</v>
      </c>
      <c r="B49" s="109"/>
      <c r="C49" s="32" t="s">
        <v>170</v>
      </c>
      <c r="D49" s="32" t="s">
        <v>101</v>
      </c>
      <c r="E49" s="31" t="s">
        <v>187</v>
      </c>
      <c r="F49" s="33"/>
      <c r="G49" s="28" t="s">
        <v>193</v>
      </c>
      <c r="H49" s="44">
        <v>263.83999999999997</v>
      </c>
      <c r="I49" s="31"/>
      <c r="J49" s="46">
        <f t="shared" si="0"/>
        <v>0</v>
      </c>
      <c r="K49" s="73">
        <f t="shared" si="2"/>
        <v>311.33119999999997</v>
      </c>
      <c r="L49" s="116"/>
      <c r="M49" s="117"/>
    </row>
    <row r="50" spans="1:13" x14ac:dyDescent="0.2">
      <c r="A50" s="34"/>
      <c r="B50" s="36"/>
      <c r="C50" s="37"/>
      <c r="D50" s="37"/>
      <c r="E50" s="35"/>
      <c r="F50" s="38"/>
      <c r="G50" s="39"/>
      <c r="H50" s="40"/>
      <c r="I50" s="67">
        <f>SUM(I20:I49)+SUM(I3:I19)</f>
        <v>2478637</v>
      </c>
      <c r="L50" s="68"/>
    </row>
    <row r="51" spans="1:13" x14ac:dyDescent="0.2">
      <c r="A51" s="34"/>
      <c r="B51" s="36"/>
      <c r="C51" s="37"/>
      <c r="D51" s="37"/>
      <c r="E51" s="35"/>
      <c r="F51" s="38"/>
      <c r="G51" s="39"/>
      <c r="H51" s="40"/>
      <c r="I51" s="34"/>
      <c r="L51" s="68"/>
    </row>
    <row r="52" spans="1:13" x14ac:dyDescent="0.2">
      <c r="A52" s="34"/>
      <c r="B52" s="36"/>
      <c r="C52" s="37"/>
      <c r="D52" s="37"/>
      <c r="E52" s="35"/>
      <c r="F52" s="38"/>
      <c r="G52" s="39"/>
      <c r="H52" s="40"/>
      <c r="I52" s="34"/>
      <c r="L52" s="68"/>
    </row>
    <row r="53" spans="1:13" x14ac:dyDescent="0.2">
      <c r="L53" s="69"/>
    </row>
    <row r="54" spans="1:13" x14ac:dyDescent="0.2">
      <c r="L54" s="69"/>
    </row>
  </sheetData>
  <autoFilter ref="A2:I19" xr:uid="{A0F45C0F-6C90-4F26-99F3-8AFD2A9658C2}"/>
  <mergeCells count="17">
    <mergeCell ref="B37:B38"/>
    <mergeCell ref="B40:B41"/>
    <mergeCell ref="L3:L49"/>
    <mergeCell ref="M3:M49"/>
    <mergeCell ref="B46:B47"/>
    <mergeCell ref="B48:B49"/>
    <mergeCell ref="B13:B14"/>
    <mergeCell ref="B15:B16"/>
    <mergeCell ref="B3:B5"/>
    <mergeCell ref="B7:B8"/>
    <mergeCell ref="B9:B10"/>
    <mergeCell ref="B11:B12"/>
    <mergeCell ref="B18:B19"/>
    <mergeCell ref="B33:B35"/>
    <mergeCell ref="B21:B23"/>
    <mergeCell ref="B24:B26"/>
    <mergeCell ref="B29:B30"/>
  </mergeCells>
  <phoneticPr fontId="13" type="noConversion"/>
  <pageMargins left="0.7" right="0.7" top="0.75" bottom="0.75" header="0.3" footer="0.3"/>
  <pageSetup paperSize="9" scale="8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3F19C-E7BC-49EF-AF70-6C559EB29FF2}">
  <sheetPr>
    <tabColor rgb="FF00B0F0"/>
  </sheetPr>
  <dimension ref="A1:I49"/>
  <sheetViews>
    <sheetView rightToLeft="1" zoomScale="85" zoomScaleNormal="85" workbookViewId="0">
      <selection activeCell="G2" sqref="G2"/>
    </sheetView>
  </sheetViews>
  <sheetFormatPr defaultRowHeight="14.25" x14ac:dyDescent="0.2"/>
  <cols>
    <col min="1" max="1" width="8" customWidth="1"/>
    <col min="3" max="3" width="29" customWidth="1"/>
    <col min="4" max="4" width="15.75" customWidth="1"/>
    <col min="6" max="6" width="0" hidden="1" customWidth="1"/>
    <col min="7" max="7" width="9.375" bestFit="1" customWidth="1"/>
    <col min="9" max="9" width="24.25" customWidth="1"/>
  </cols>
  <sheetData>
    <row r="1" spans="1:9" ht="15.75" x14ac:dyDescent="0.25">
      <c r="A1" s="25" t="s">
        <v>203</v>
      </c>
    </row>
    <row r="2" spans="1:9" ht="51" x14ac:dyDescent="0.2">
      <c r="A2" s="6" t="s">
        <v>210</v>
      </c>
      <c r="B2" s="48" t="s">
        <v>114</v>
      </c>
      <c r="C2" s="48" t="s">
        <v>43</v>
      </c>
      <c r="D2" s="48" t="s">
        <v>44</v>
      </c>
      <c r="E2" s="49" t="s">
        <v>185</v>
      </c>
      <c r="F2" s="48" t="s">
        <v>198</v>
      </c>
      <c r="G2" s="45" t="s">
        <v>196</v>
      </c>
      <c r="H2" s="8" t="s">
        <v>225</v>
      </c>
      <c r="I2" s="8" t="s">
        <v>190</v>
      </c>
    </row>
    <row r="3" spans="1:9" ht="14.25" customHeight="1" x14ac:dyDescent="0.2">
      <c r="A3" s="98">
        <v>132</v>
      </c>
      <c r="B3" s="118">
        <v>77070</v>
      </c>
      <c r="C3" s="99" t="s">
        <v>171</v>
      </c>
      <c r="D3" s="99" t="s">
        <v>64</v>
      </c>
      <c r="E3" s="100" t="s">
        <v>193</v>
      </c>
      <c r="F3" s="101">
        <v>416.28</v>
      </c>
      <c r="G3" s="95">
        <f>F3*1.18</f>
        <v>491.21039999999994</v>
      </c>
      <c r="H3" s="107">
        <v>0</v>
      </c>
      <c r="I3" s="103" t="s">
        <v>191</v>
      </c>
    </row>
    <row r="4" spans="1:9" x14ac:dyDescent="0.2">
      <c r="A4" s="98">
        <v>133</v>
      </c>
      <c r="B4" s="119"/>
      <c r="C4" s="99" t="s">
        <v>172</v>
      </c>
      <c r="D4" s="99" t="s">
        <v>62</v>
      </c>
      <c r="E4" s="100" t="s">
        <v>193</v>
      </c>
      <c r="F4" s="101">
        <v>263.83999999999997</v>
      </c>
      <c r="G4" s="95">
        <f t="shared" ref="G4:G7" si="0">F4*1.18</f>
        <v>311.33119999999997</v>
      </c>
      <c r="H4" s="106"/>
      <c r="I4" s="103"/>
    </row>
    <row r="5" spans="1:9" ht="28.5" x14ac:dyDescent="0.2">
      <c r="A5" s="98">
        <v>134</v>
      </c>
      <c r="B5" s="119"/>
      <c r="C5" s="99" t="s">
        <v>173</v>
      </c>
      <c r="D5" s="99" t="s">
        <v>174</v>
      </c>
      <c r="E5" s="100" t="s">
        <v>193</v>
      </c>
      <c r="F5" s="101">
        <v>721.16</v>
      </c>
      <c r="G5" s="95">
        <f t="shared" si="0"/>
        <v>850.96879999999987</v>
      </c>
      <c r="H5" s="106"/>
      <c r="I5" s="103"/>
    </row>
    <row r="6" spans="1:9" ht="42.75" x14ac:dyDescent="0.2">
      <c r="A6" s="98">
        <v>135</v>
      </c>
      <c r="B6" s="119"/>
      <c r="C6" s="32" t="s">
        <v>175</v>
      </c>
      <c r="D6" s="32" t="s">
        <v>176</v>
      </c>
      <c r="E6" s="100" t="s">
        <v>193</v>
      </c>
      <c r="F6" s="44">
        <v>633.21</v>
      </c>
      <c r="G6" s="95">
        <f t="shared" si="0"/>
        <v>747.18780000000004</v>
      </c>
      <c r="H6" s="106"/>
      <c r="I6" s="103"/>
    </row>
    <row r="7" spans="1:9" ht="42.75" x14ac:dyDescent="0.2">
      <c r="A7" s="98">
        <v>136</v>
      </c>
      <c r="B7" s="120"/>
      <c r="C7" s="32" t="s">
        <v>177</v>
      </c>
      <c r="D7" s="32" t="s">
        <v>178</v>
      </c>
      <c r="E7" s="100" t="s">
        <v>193</v>
      </c>
      <c r="F7" s="101">
        <v>457.32</v>
      </c>
      <c r="G7" s="95">
        <f t="shared" si="0"/>
        <v>539.63760000000002</v>
      </c>
      <c r="H7" s="106"/>
      <c r="I7" s="103"/>
    </row>
    <row r="8" spans="1:9" x14ac:dyDescent="0.2">
      <c r="I8" s="70"/>
    </row>
    <row r="9" spans="1:9" x14ac:dyDescent="0.2">
      <c r="I9" s="70"/>
    </row>
    <row r="10" spans="1:9" x14ac:dyDescent="0.2">
      <c r="I10" s="70"/>
    </row>
    <row r="11" spans="1:9" x14ac:dyDescent="0.2">
      <c r="I11" s="70"/>
    </row>
    <row r="12" spans="1:9" x14ac:dyDescent="0.2">
      <c r="I12" s="70"/>
    </row>
    <row r="13" spans="1:9" x14ac:dyDescent="0.2">
      <c r="I13" s="70"/>
    </row>
    <row r="14" spans="1:9" x14ac:dyDescent="0.2">
      <c r="I14" s="70"/>
    </row>
    <row r="15" spans="1:9" x14ac:dyDescent="0.2">
      <c r="I15" s="70"/>
    </row>
    <row r="16" spans="1:9" x14ac:dyDescent="0.2">
      <c r="I16" s="70"/>
    </row>
    <row r="17" spans="9:9" x14ac:dyDescent="0.2">
      <c r="I17" s="70"/>
    </row>
    <row r="18" spans="9:9" x14ac:dyDescent="0.2">
      <c r="I18" s="70"/>
    </row>
    <row r="19" spans="9:9" x14ac:dyDescent="0.2">
      <c r="I19" s="70"/>
    </row>
    <row r="20" spans="9:9" x14ac:dyDescent="0.2">
      <c r="I20" s="70"/>
    </row>
    <row r="21" spans="9:9" x14ac:dyDescent="0.2">
      <c r="I21" s="70"/>
    </row>
    <row r="22" spans="9:9" x14ac:dyDescent="0.2">
      <c r="I22" s="70"/>
    </row>
    <row r="23" spans="9:9" x14ac:dyDescent="0.2">
      <c r="I23" s="70"/>
    </row>
    <row r="24" spans="9:9" x14ac:dyDescent="0.2">
      <c r="I24" s="70"/>
    </row>
    <row r="25" spans="9:9" x14ac:dyDescent="0.2">
      <c r="I25" s="70"/>
    </row>
    <row r="26" spans="9:9" x14ac:dyDescent="0.2">
      <c r="I26" s="70"/>
    </row>
    <row r="27" spans="9:9" x14ac:dyDescent="0.2">
      <c r="I27" s="70"/>
    </row>
    <row r="28" spans="9:9" x14ac:dyDescent="0.2">
      <c r="I28" s="70"/>
    </row>
    <row r="29" spans="9:9" x14ac:dyDescent="0.2">
      <c r="I29" s="70"/>
    </row>
    <row r="30" spans="9:9" x14ac:dyDescent="0.2">
      <c r="I30" s="70"/>
    </row>
    <row r="31" spans="9:9" x14ac:dyDescent="0.2">
      <c r="I31" s="70"/>
    </row>
    <row r="32" spans="9:9" x14ac:dyDescent="0.2">
      <c r="I32" s="70"/>
    </row>
    <row r="33" spans="9:9" x14ac:dyDescent="0.2">
      <c r="I33" s="70"/>
    </row>
    <row r="34" spans="9:9" x14ac:dyDescent="0.2">
      <c r="I34" s="70"/>
    </row>
    <row r="35" spans="9:9" x14ac:dyDescent="0.2">
      <c r="I35" s="70"/>
    </row>
    <row r="36" spans="9:9" x14ac:dyDescent="0.2">
      <c r="I36" s="70"/>
    </row>
    <row r="37" spans="9:9" x14ac:dyDescent="0.2">
      <c r="I37" s="70"/>
    </row>
    <row r="38" spans="9:9" x14ac:dyDescent="0.2">
      <c r="I38" s="70"/>
    </row>
    <row r="39" spans="9:9" x14ac:dyDescent="0.2">
      <c r="I39" s="70"/>
    </row>
    <row r="40" spans="9:9" x14ac:dyDescent="0.2">
      <c r="I40" s="70"/>
    </row>
    <row r="41" spans="9:9" x14ac:dyDescent="0.2">
      <c r="I41" s="70"/>
    </row>
    <row r="42" spans="9:9" x14ac:dyDescent="0.2">
      <c r="I42" s="70"/>
    </row>
    <row r="43" spans="9:9" x14ac:dyDescent="0.2">
      <c r="I43" s="70"/>
    </row>
    <row r="44" spans="9:9" x14ac:dyDescent="0.2">
      <c r="I44" s="70"/>
    </row>
    <row r="45" spans="9:9" x14ac:dyDescent="0.2">
      <c r="I45" s="70"/>
    </row>
    <row r="46" spans="9:9" x14ac:dyDescent="0.2">
      <c r="I46" s="70"/>
    </row>
    <row r="47" spans="9:9" x14ac:dyDescent="0.2">
      <c r="I47" s="70"/>
    </row>
    <row r="48" spans="9:9" x14ac:dyDescent="0.2">
      <c r="I48" s="70"/>
    </row>
    <row r="49" spans="9:9" x14ac:dyDescent="0.2">
      <c r="I49" s="70"/>
    </row>
  </sheetData>
  <mergeCells count="3">
    <mergeCell ref="B3:B7"/>
    <mergeCell ref="H3:H7"/>
    <mergeCell ref="I3:I7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58F82-0A16-4782-BEE4-C6D0025BAEB8}">
  <sheetPr>
    <tabColor rgb="FF00B0F0"/>
  </sheetPr>
  <dimension ref="A1:G4"/>
  <sheetViews>
    <sheetView rightToLeft="1" zoomScaleNormal="100" workbookViewId="0">
      <selection activeCell="E3" sqref="E3"/>
    </sheetView>
  </sheetViews>
  <sheetFormatPr defaultRowHeight="14.25" x14ac:dyDescent="0.2"/>
  <cols>
    <col min="2" max="2" width="24.75" customWidth="1"/>
    <col min="3" max="3" width="16" customWidth="1"/>
    <col min="7" max="7" width="28" customWidth="1"/>
  </cols>
  <sheetData>
    <row r="1" spans="1:7" ht="15.75" x14ac:dyDescent="0.25">
      <c r="A1" s="25" t="s">
        <v>204</v>
      </c>
    </row>
    <row r="2" spans="1:7" ht="63.75" x14ac:dyDescent="0.2">
      <c r="A2" s="6" t="s">
        <v>210</v>
      </c>
      <c r="B2" s="27" t="s">
        <v>43</v>
      </c>
      <c r="C2" s="27" t="s">
        <v>44</v>
      </c>
      <c r="D2" s="27" t="s">
        <v>228</v>
      </c>
      <c r="E2" s="45" t="s">
        <v>196</v>
      </c>
      <c r="F2" s="8" t="s">
        <v>225</v>
      </c>
      <c r="G2" s="8" t="s">
        <v>190</v>
      </c>
    </row>
    <row r="3" spans="1:7" ht="58.5" customHeight="1" x14ac:dyDescent="0.2">
      <c r="A3" s="53">
        <v>137</v>
      </c>
      <c r="B3" s="26" t="s">
        <v>205</v>
      </c>
      <c r="C3" s="26" t="s">
        <v>179</v>
      </c>
      <c r="D3" s="54">
        <f>306266+347398</f>
        <v>653664</v>
      </c>
      <c r="E3" s="102">
        <v>246.25</v>
      </c>
      <c r="F3" s="71">
        <f>0.05*0.2</f>
        <v>1.0000000000000002E-2</v>
      </c>
      <c r="G3" s="50" t="s">
        <v>191</v>
      </c>
    </row>
    <row r="4" spans="1:7" x14ac:dyDescent="0.2">
      <c r="D4" s="2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B6E1F-FEE8-495A-B42E-07D257CDD2F7}">
  <sheetPr>
    <tabColor rgb="FF00B0F0"/>
  </sheetPr>
  <dimension ref="A1:F13"/>
  <sheetViews>
    <sheetView rightToLeft="1" zoomScale="115" zoomScaleNormal="115" workbookViewId="0">
      <selection activeCell="A6" sqref="A6"/>
    </sheetView>
  </sheetViews>
  <sheetFormatPr defaultRowHeight="14.25" x14ac:dyDescent="0.2"/>
  <cols>
    <col min="3" max="3" width="32.25" customWidth="1"/>
  </cols>
  <sheetData>
    <row r="1" spans="1:6" ht="15.75" x14ac:dyDescent="0.25">
      <c r="A1" s="25" t="s">
        <v>233</v>
      </c>
    </row>
    <row r="2" spans="1:6" ht="51" x14ac:dyDescent="0.2">
      <c r="A2" s="6" t="s">
        <v>210</v>
      </c>
      <c r="B2" s="60" t="s">
        <v>43</v>
      </c>
      <c r="C2" s="60" t="s">
        <v>44</v>
      </c>
      <c r="D2" s="60" t="s">
        <v>45</v>
      </c>
      <c r="E2" s="60" t="s">
        <v>188</v>
      </c>
    </row>
    <row r="3" spans="1:6" x14ac:dyDescent="0.2">
      <c r="A3" s="61">
        <v>138</v>
      </c>
      <c r="B3" s="62" t="s">
        <v>180</v>
      </c>
      <c r="C3" s="62" t="s">
        <v>181</v>
      </c>
      <c r="D3" s="61">
        <v>110</v>
      </c>
      <c r="E3" s="59"/>
    </row>
    <row r="4" spans="1:6" x14ac:dyDescent="0.2">
      <c r="A4" s="61">
        <v>139</v>
      </c>
      <c r="B4" s="62" t="s">
        <v>101</v>
      </c>
      <c r="C4" s="62" t="s">
        <v>182</v>
      </c>
      <c r="D4" s="61">
        <v>390</v>
      </c>
      <c r="E4" s="59"/>
    </row>
    <row r="5" spans="1:6" x14ac:dyDescent="0.2">
      <c r="A5" s="59">
        <v>140</v>
      </c>
      <c r="B5" s="59"/>
      <c r="C5" s="62" t="s">
        <v>200</v>
      </c>
      <c r="D5" s="63" t="s">
        <v>201</v>
      </c>
      <c r="E5" s="59"/>
    </row>
    <row r="6" spans="1:6" ht="18.75" x14ac:dyDescent="0.3">
      <c r="A6" s="1"/>
      <c r="D6" t="s">
        <v>235</v>
      </c>
    </row>
    <row r="8" spans="1:6" x14ac:dyDescent="0.2">
      <c r="A8" t="s">
        <v>236</v>
      </c>
    </row>
    <row r="11" spans="1:6" x14ac:dyDescent="0.2">
      <c r="B11" s="4" t="s">
        <v>237</v>
      </c>
      <c r="C11" s="4"/>
      <c r="D11" s="4"/>
      <c r="E11" s="4"/>
      <c r="F11" s="4"/>
    </row>
    <row r="12" spans="1:6" x14ac:dyDescent="0.2">
      <c r="B12" s="4" t="s">
        <v>238</v>
      </c>
      <c r="C12" s="4"/>
      <c r="D12" s="4"/>
      <c r="E12" s="4"/>
      <c r="F12" s="4"/>
    </row>
    <row r="13" spans="1:6" x14ac:dyDescent="0.2">
      <c r="B13" s="4" t="s">
        <v>239</v>
      </c>
      <c r="C13" s="4"/>
      <c r="D13" s="4"/>
      <c r="E13" s="4"/>
      <c r="F13" s="4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8F96C-7E6E-430F-9EE8-4D5F6754C629}">
  <dimension ref="A2:L10"/>
  <sheetViews>
    <sheetView rightToLeft="1" workbookViewId="0">
      <selection activeCell="C3" sqref="C3:F10"/>
    </sheetView>
  </sheetViews>
  <sheetFormatPr defaultRowHeight="14.25" x14ac:dyDescent="0.2"/>
  <cols>
    <col min="5" max="5" width="8" customWidth="1"/>
    <col min="6" max="6" width="25.625" bestFit="1" customWidth="1"/>
    <col min="11" max="11" width="9.875" bestFit="1" customWidth="1"/>
  </cols>
  <sheetData>
    <row r="2" spans="1:12" x14ac:dyDescent="0.2">
      <c r="A2" t="s">
        <v>211</v>
      </c>
    </row>
    <row r="3" spans="1:12" ht="57" x14ac:dyDescent="0.2">
      <c r="A3" t="s">
        <v>214</v>
      </c>
      <c r="C3" s="64" t="s">
        <v>229</v>
      </c>
      <c r="D3" s="64" t="s">
        <v>230</v>
      </c>
      <c r="E3" s="64" t="s">
        <v>232</v>
      </c>
      <c r="F3" s="47" t="s">
        <v>231</v>
      </c>
      <c r="J3" t="s">
        <v>221</v>
      </c>
    </row>
    <row r="4" spans="1:12" x14ac:dyDescent="0.2">
      <c r="A4" s="56">
        <v>0.8</v>
      </c>
      <c r="B4" t="s">
        <v>212</v>
      </c>
      <c r="C4" s="121">
        <v>0.8</v>
      </c>
      <c r="D4" s="65">
        <f>0.35*0.8</f>
        <v>0.27999999999999997</v>
      </c>
      <c r="E4" s="47">
        <v>1</v>
      </c>
      <c r="F4" s="47" t="s">
        <v>215</v>
      </c>
      <c r="J4" t="s">
        <v>222</v>
      </c>
      <c r="K4" s="2">
        <v>12294284.66</v>
      </c>
      <c r="L4" s="3">
        <f>K4/$K$9</f>
        <v>0.79509888774967019</v>
      </c>
    </row>
    <row r="5" spans="1:12" x14ac:dyDescent="0.2">
      <c r="A5" s="57">
        <v>0.2</v>
      </c>
      <c r="B5" t="s">
        <v>213</v>
      </c>
      <c r="C5" s="122"/>
      <c r="D5" s="65">
        <f>0.65*0.8</f>
        <v>0.52</v>
      </c>
      <c r="E5" s="47">
        <v>2</v>
      </c>
      <c r="F5" s="47" t="s">
        <v>216</v>
      </c>
      <c r="J5" t="s">
        <v>223</v>
      </c>
      <c r="K5">
        <v>2478637</v>
      </c>
      <c r="L5" s="3">
        <f t="shared" ref="L5:L7" si="0">K5/$K$9</f>
        <v>0.16029899878983112</v>
      </c>
    </row>
    <row r="6" spans="1:12" x14ac:dyDescent="0.2">
      <c r="A6" s="56">
        <f>SUM(A4:A5)</f>
        <v>1</v>
      </c>
      <c r="C6" s="121">
        <v>0.2</v>
      </c>
      <c r="D6" s="65">
        <f>0.8*0.2</f>
        <v>0.16000000000000003</v>
      </c>
      <c r="E6" s="47">
        <v>3</v>
      </c>
      <c r="F6" s="47" t="s">
        <v>217</v>
      </c>
      <c r="J6" t="s">
        <v>219</v>
      </c>
      <c r="K6">
        <f>3000*12</f>
        <v>36000</v>
      </c>
      <c r="L6" s="3">
        <f t="shared" si="0"/>
        <v>2.328200521671354E-3</v>
      </c>
    </row>
    <row r="7" spans="1:12" x14ac:dyDescent="0.2">
      <c r="C7" s="122"/>
      <c r="D7" s="65">
        <f>0.15*0.2</f>
        <v>0.03</v>
      </c>
      <c r="E7" s="47">
        <v>4</v>
      </c>
      <c r="F7" s="47" t="s">
        <v>218</v>
      </c>
      <c r="J7" t="s">
        <v>183</v>
      </c>
      <c r="K7" s="54">
        <f>306266+347398</f>
        <v>653664</v>
      </c>
      <c r="L7" s="3">
        <f t="shared" si="0"/>
        <v>4.2273912938827332E-2</v>
      </c>
    </row>
    <row r="8" spans="1:12" x14ac:dyDescent="0.2">
      <c r="C8" s="122"/>
      <c r="D8" s="65">
        <v>0</v>
      </c>
      <c r="E8" s="47">
        <v>5</v>
      </c>
      <c r="F8" s="47" t="s">
        <v>219</v>
      </c>
      <c r="J8" s="4" t="s">
        <v>224</v>
      </c>
      <c r="K8" s="58"/>
      <c r="L8" t="s">
        <v>226</v>
      </c>
    </row>
    <row r="9" spans="1:12" x14ac:dyDescent="0.2">
      <c r="C9" s="122"/>
      <c r="D9" s="65">
        <f>0.05*0.2</f>
        <v>1.0000000000000002E-2</v>
      </c>
      <c r="E9" s="47">
        <v>6</v>
      </c>
      <c r="F9" s="47" t="s">
        <v>183</v>
      </c>
      <c r="K9" s="2">
        <f>SUM(K4:K8)</f>
        <v>15462585.66</v>
      </c>
    </row>
    <row r="10" spans="1:12" x14ac:dyDescent="0.2">
      <c r="C10" s="122"/>
      <c r="D10" s="65">
        <v>0</v>
      </c>
      <c r="E10" s="72">
        <v>7</v>
      </c>
      <c r="F10" s="72" t="s">
        <v>220</v>
      </c>
    </row>
  </sheetData>
  <mergeCells count="2">
    <mergeCell ref="C4:C5"/>
    <mergeCell ref="C6:C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7</vt:i4>
      </vt:variant>
    </vt:vector>
  </HeadingPairs>
  <TitlesOfParts>
    <vt:vector size="7" baseType="lpstr">
      <vt:lpstr>דיוור 1+2 - 80%</vt:lpstr>
      <vt:lpstr>דפוס הוצל"פ 3</vt:lpstr>
      <vt:lpstr>דפוס מג"ק 4</vt:lpstr>
      <vt:lpstr>דואר היברידי 5</vt:lpstr>
      <vt:lpstr>דואר חוזר 6</vt:lpstr>
      <vt:lpstr>שירותים עתידיים 7</vt:lpstr>
      <vt:lpstr>משקלים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רעיה פרידלנד</dc:creator>
  <cp:lastModifiedBy>רעיה פרידלנד</cp:lastModifiedBy>
  <cp:lastPrinted>2026-02-23T10:28:34Z</cp:lastPrinted>
  <dcterms:created xsi:type="dcterms:W3CDTF">2015-06-05T18:17:20Z</dcterms:created>
  <dcterms:modified xsi:type="dcterms:W3CDTF">2026-02-25T13:14:27Z</dcterms:modified>
</cp:coreProperties>
</file>