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lad\Documents\תשתיות\חינוך\רכש2019\מכרז-מנהלת\"/>
    </mc:Choice>
  </mc:AlternateContent>
  <xr:revisionPtr revIDLastSave="0" documentId="13_ncr:1_{341D492B-11EB-4405-86FC-58D8BD0FF46D}" xr6:coauthVersionLast="46" xr6:coauthVersionMax="46" xr10:uidLastSave="{00000000-0000-0000-0000-000000000000}"/>
  <bookViews>
    <workbookView xWindow="21168" yWindow="-100" windowWidth="21467" windowHeight="11576" xr2:uid="{2732FA41-6977-4D4D-B0C8-F1003B58711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7" i="1" l="1"/>
  <c r="F86" i="1"/>
  <c r="F87" i="1"/>
  <c r="F88" i="1"/>
  <c r="F89" i="1"/>
  <c r="H108" i="1" l="1"/>
  <c r="I108" i="1" s="1"/>
  <c r="J149" i="1"/>
  <c r="J148" i="1"/>
  <c r="J147" i="1"/>
  <c r="J146" i="1"/>
  <c r="G56" i="1"/>
  <c r="F32" i="1"/>
  <c r="G32" i="1" s="1"/>
  <c r="J128" i="1"/>
  <c r="G115" i="1"/>
  <c r="G114" i="1"/>
  <c r="G113" i="1"/>
  <c r="G102" i="1"/>
  <c r="G101" i="1"/>
  <c r="G100" i="1"/>
  <c r="H80" i="1"/>
  <c r="H79" i="1"/>
  <c r="H78" i="1"/>
  <c r="H77" i="1"/>
  <c r="G73" i="1"/>
  <c r="G72" i="1"/>
  <c r="G71" i="1"/>
  <c r="G70" i="1"/>
  <c r="G66" i="1"/>
  <c r="G65" i="1"/>
  <c r="G64" i="1"/>
  <c r="G63" i="1"/>
  <c r="G58" i="1"/>
  <c r="G57" i="1"/>
  <c r="G55" i="1"/>
  <c r="G49" i="1"/>
  <c r="G48" i="1"/>
  <c r="G47" i="1"/>
  <c r="G46" i="1"/>
  <c r="G34" i="1"/>
  <c r="G33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2" i="1"/>
  <c r="G11" i="1"/>
  <c r="G89" i="1"/>
  <c r="I89" i="1" s="1"/>
  <c r="G88" i="1"/>
  <c r="I88" i="1" s="1"/>
  <c r="G87" i="1"/>
  <c r="I87" i="1" s="1"/>
  <c r="G86" i="1"/>
  <c r="I86" i="1" s="1"/>
  <c r="J160" i="1"/>
  <c r="J159" i="1"/>
  <c r="J158" i="1"/>
  <c r="J165" i="1"/>
  <c r="J164" i="1"/>
  <c r="J163" i="1"/>
  <c r="J157" i="1"/>
  <c r="J156" i="1"/>
  <c r="J155" i="1"/>
  <c r="J154" i="1"/>
  <c r="J153" i="1"/>
  <c r="J152" i="1"/>
  <c r="J151" i="1"/>
  <c r="J150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7" i="1"/>
  <c r="J126" i="1"/>
  <c r="J125" i="1"/>
  <c r="J124" i="1"/>
  <c r="J123" i="1"/>
  <c r="J122" i="1"/>
  <c r="J129" i="1" l="1"/>
  <c r="F91" i="1"/>
  <c r="F95" i="1" s="1"/>
  <c r="J162" i="1" l="1"/>
  <c r="K162" i="1" s="1"/>
  <c r="G95" i="1"/>
  <c r="K165" i="1"/>
  <c r="K164" i="1"/>
  <c r="K163" i="1"/>
  <c r="G173" i="1"/>
  <c r="F173" i="1"/>
  <c r="K129" i="1"/>
  <c r="K123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8" i="1"/>
  <c r="K127" i="1"/>
  <c r="K126" i="1"/>
  <c r="K125" i="1"/>
  <c r="K124" i="1"/>
  <c r="K122" i="1"/>
  <c r="K166" i="1" l="1"/>
  <c r="G172" i="1" l="1"/>
  <c r="G174" i="1" s="1"/>
  <c r="F172" i="1"/>
  <c r="F174" i="1" s="1"/>
</calcChain>
</file>

<file path=xl/sharedStrings.xml><?xml version="1.0" encoding="utf-8"?>
<sst xmlns="http://schemas.openxmlformats.org/spreadsheetml/2006/main" count="288" uniqueCount="191">
  <si>
    <t>מרכיב</t>
  </si>
  <si>
    <t>יחידת מדידה</t>
  </si>
  <si>
    <t>מחיר ב-₪, ללא מע"מ</t>
  </si>
  <si>
    <t>מחיר ב-₪, כולל מע"מ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</si>
  <si>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Arial"/>
        <family val="2"/>
      </rPr>
      <t> </t>
    </r>
  </si>
  <si>
    <t xml:space="preserve">נציג שרות </t>
  </si>
  <si>
    <t>שעתי</t>
  </si>
  <si>
    <r>
      <t>5.4.2</t>
    </r>
    <r>
      <rPr>
        <b/>
        <sz val="7"/>
        <color theme="1"/>
        <rFont val="Times New Roman"/>
        <family val="1"/>
      </rPr>
      <t xml:space="preserve">              </t>
    </r>
    <r>
      <rPr>
        <b/>
        <sz val="12"/>
        <color theme="1"/>
        <rFont val="Arial"/>
        <family val="2"/>
      </rPr>
      <t>מחירון שרותי מינהלת (בעלי תפקידים כמוגדר בסעיף 4.6.7.)</t>
    </r>
  </si>
  <si>
    <t>#</t>
  </si>
  <si>
    <t>מנהל המינהלת</t>
  </si>
  <si>
    <t>חודשי</t>
  </si>
  <si>
    <t>מנהל מוצרים</t>
  </si>
  <si>
    <t>מומחה שיווק</t>
  </si>
  <si>
    <t>מנהל הדרכה</t>
  </si>
  <si>
    <t>אחראי קשרי לקוחות</t>
  </si>
  <si>
    <t>מפתח הדרכה</t>
  </si>
  <si>
    <t>גרפיקאי</t>
  </si>
  <si>
    <t>מדריך</t>
  </si>
  <si>
    <t>אנליסט</t>
  </si>
  <si>
    <t>מנהל המוקד</t>
  </si>
  <si>
    <t>מידען/ עורך תוכן</t>
  </si>
  <si>
    <t xml:space="preserve">אחראי משמרת </t>
  </si>
  <si>
    <t>ראש צוות</t>
  </si>
  <si>
    <t>נציג בכיר</t>
  </si>
  <si>
    <t>טכנאי אתר</t>
  </si>
  <si>
    <t>פעולה</t>
  </si>
  <si>
    <t>מומחה רמה א'</t>
  </si>
  <si>
    <t>מומחה רמה ב'</t>
  </si>
  <si>
    <r>
      <t>5.4.3.</t>
    </r>
    <r>
      <rPr>
        <b/>
        <sz val="7"/>
        <color theme="1"/>
        <rFont val="Times New Roman"/>
        <family val="1"/>
      </rPr>
      <t xml:space="preserve">              </t>
    </r>
    <r>
      <rPr>
        <b/>
        <sz val="12"/>
        <color theme="1"/>
        <rFont val="Arial"/>
        <family val="2"/>
      </rPr>
      <t>מחירון שרותים לוגיסטיים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</si>
  <si>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כל ארוע מגלם דרישה לציוד הדרכה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</si>
  <si>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במידה ויידרש כיבוד, למחיר האולם יתווסף מחיר הכיבוד בהתאם לסעיף 5.4.5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</si>
  <si>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מחיר הארועים לא כוללים מדריך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</si>
  <si>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עלות המדריך תהיה לפי סעיף 5.4.2 שורה 8</t>
    </r>
  </si>
  <si>
    <t>מחיר ₪, ללא מע"מ</t>
  </si>
  <si>
    <t>מחיר ₪, כולל מע"מ</t>
  </si>
  <si>
    <t>לאירוע</t>
  </si>
  <si>
    <t>אולם לכנס 50-200 משתתפים</t>
  </si>
  <si>
    <t>אולם לכנס 200-400 משתתפים</t>
  </si>
  <si>
    <t>אולם לכנס מעל 400 משתתפים</t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</si>
  <si>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Arial"/>
        <family val="2"/>
      </rPr>
      <t>כיבוד בסיסי: שתיה קלה , חמה , מאפים מלוחים ומתוקים</t>
    </r>
  </si>
  <si>
    <t>לארוע</t>
  </si>
  <si>
    <t>כיבוד עד 50 משתתפים</t>
  </si>
  <si>
    <t>כיבוד עבור 50-200 משתתפים</t>
  </si>
  <si>
    <t>כיבוד עבור 200-400 משתתפים</t>
  </si>
  <si>
    <t>כיבוד עבור מעל 400 משתתפים</t>
  </si>
  <si>
    <r>
      <t>5.4.6</t>
    </r>
    <r>
      <rPr>
        <b/>
        <sz val="7"/>
        <color theme="1"/>
        <rFont val="Times New Roman"/>
        <family val="1"/>
      </rPr>
      <t xml:space="preserve">   </t>
    </r>
    <r>
      <rPr>
        <b/>
        <sz val="12"/>
        <color theme="1"/>
        <rFont val="Arial"/>
        <family val="2"/>
      </rPr>
      <t xml:space="preserve">מחירון מרכיבי שירותים ומוצרים אחרים </t>
    </r>
  </si>
  <si>
    <t>יחידת מדדה לשנה</t>
  </si>
  <si>
    <t>קוד מחיר</t>
  </si>
  <si>
    <t>עלות למערכת</t>
  </si>
  <si>
    <r>
      <t xml:space="preserve">שירות  </t>
    </r>
    <r>
      <rPr>
        <sz val="11"/>
        <color theme="1"/>
        <rFont val="Arial"/>
        <family val="2"/>
      </rPr>
      <t>web guidance</t>
    </r>
    <r>
      <rPr>
        <sz val="12"/>
        <color theme="1"/>
        <rFont val="Arial"/>
        <family val="2"/>
      </rPr>
      <t xml:space="preserve"> 1-3 מערכות לשנה</t>
    </r>
  </si>
  <si>
    <t>P1</t>
  </si>
  <si>
    <r>
      <t xml:space="preserve">שירות  </t>
    </r>
    <r>
      <rPr>
        <sz val="11"/>
        <color theme="1"/>
        <rFont val="Arial"/>
        <family val="2"/>
      </rPr>
      <t>web guidance</t>
    </r>
    <r>
      <rPr>
        <sz val="12"/>
        <color theme="1"/>
        <rFont val="Arial"/>
        <family val="2"/>
      </rPr>
      <t xml:space="preserve"> 4-10 מערכות לשנה</t>
    </r>
  </si>
  <si>
    <t>P2</t>
  </si>
  <si>
    <r>
      <t xml:space="preserve">שירות  </t>
    </r>
    <r>
      <rPr>
        <sz val="11"/>
        <color theme="1"/>
        <rFont val="Arial"/>
        <family val="2"/>
      </rPr>
      <t>web guidance</t>
    </r>
    <r>
      <rPr>
        <sz val="12"/>
        <color theme="1"/>
        <rFont val="Arial"/>
        <family val="2"/>
      </rPr>
      <t xml:space="preserve"> 11-20 מערכות לשנה</t>
    </r>
  </si>
  <si>
    <t>P3</t>
  </si>
  <si>
    <r>
      <t xml:space="preserve">שירות  </t>
    </r>
    <r>
      <rPr>
        <sz val="11"/>
        <color theme="1"/>
        <rFont val="Arial"/>
        <family val="2"/>
      </rPr>
      <t>web guidance</t>
    </r>
    <r>
      <rPr>
        <sz val="12"/>
        <color theme="1"/>
        <rFont val="Arial"/>
        <family val="2"/>
      </rPr>
      <t xml:space="preserve"> 21 ומעלה מערכות לשנה</t>
    </r>
  </si>
  <si>
    <t>P4</t>
  </si>
  <si>
    <r>
      <t>5.4.6.1</t>
    </r>
    <r>
      <rPr>
        <b/>
        <sz val="7"/>
        <color theme="1"/>
        <rFont val="Times New Roman"/>
        <family val="1"/>
      </rPr>
      <t xml:space="preserve">          </t>
    </r>
    <r>
      <rPr>
        <b/>
        <sz val="12"/>
        <color theme="1"/>
        <rFont val="Arial"/>
        <family val="2"/>
      </rPr>
      <t xml:space="preserve">תיאור אופן התחשיב של התמחור למרכיב    web guidance: </t>
    </r>
  </si>
  <si>
    <r>
      <t xml:space="preserve"> </t>
    </r>
    <r>
      <rPr>
        <sz val="12"/>
        <color theme="1"/>
        <rFont val="Arial"/>
        <family val="2"/>
      </rPr>
      <t>עלות משוקללת לפי המפורט במכרז</t>
    </r>
  </si>
  <si>
    <t>כמות מערכות לשנה</t>
  </si>
  <si>
    <t>כמות יחידות לצורך השוואה למפ"ל מחיר</t>
  </si>
  <si>
    <t>מחיר משקולל</t>
  </si>
  <si>
    <t>משקל</t>
  </si>
  <si>
    <t>Q</t>
  </si>
  <si>
    <t>קוד מחיר P</t>
  </si>
  <si>
    <t xml:space="preserve">1 עד 3 </t>
  </si>
  <si>
    <t>4 עד 10</t>
  </si>
  <si>
    <t>11 עד 20</t>
  </si>
  <si>
    <t>21 ואילך</t>
  </si>
  <si>
    <t xml:space="preserve">עלות משוקללת למפ"ל מחיר </t>
  </si>
  <si>
    <r>
      <t xml:space="preserve">5.4.6.2 </t>
    </r>
    <r>
      <rPr>
        <b/>
        <sz val="11"/>
        <color theme="1"/>
        <rFont val="Arial"/>
        <family val="2"/>
      </rPr>
      <t>עלות משוקללת ל Web Guidance (לפי החישוב בטבלה 5.4.6.1)</t>
    </r>
  </si>
  <si>
    <t>שנה</t>
  </si>
  <si>
    <t>סה"כ עלות משוקללת למפ"ל מחיר</t>
  </si>
  <si>
    <r>
      <t>5.4.8</t>
    </r>
    <r>
      <rPr>
        <b/>
        <sz val="7"/>
        <color theme="1"/>
        <rFont val="Times New Roman"/>
        <family val="1"/>
      </rPr>
      <t xml:space="preserve">         </t>
    </r>
    <r>
      <rPr>
        <b/>
        <sz val="12"/>
        <color theme="1"/>
        <rFont val="Arial"/>
        <family val="2"/>
      </rPr>
      <t>מערכת לאוטומציה של תהליכי שיווק</t>
    </r>
  </si>
  <si>
    <t>שנתית</t>
  </si>
  <si>
    <t>עלות  שנתית למערכת (ל-3 מליון הודעות ול- 200,000 אנשי קשר)</t>
  </si>
  <si>
    <t>עלות  שנתית לתוספת של עוד  מליון  הודעות</t>
  </si>
  <si>
    <t>עלות שנתית לתוספת של עוד  50,000 אנשי קשר</t>
  </si>
  <si>
    <r>
      <t>5.4.9</t>
    </r>
    <r>
      <rPr>
        <b/>
        <sz val="7"/>
        <color theme="1"/>
        <rFont val="Times New Roman"/>
        <family val="1"/>
      </rPr>
      <t xml:space="preserve">   </t>
    </r>
    <r>
      <rPr>
        <b/>
        <sz val="12"/>
        <color theme="1"/>
        <rFont val="Arial"/>
        <family val="2"/>
      </rPr>
      <t xml:space="preserve">אירוח סביבת עבודה לנותני שירותים בתחום המחשוב </t>
    </r>
  </si>
  <si>
    <t>על פי הוראת מכרז מרכזי מ-16.2.11 להספקת שירותי מחשוב למשרדי הממשלה, התמורה שהמשרד ישלם לאירוח סביבות עבודה תחושב באופן הבא: 11 ₪ לשעת עבודה של העובד, כפול סך שעות עבודתו בפועל. (החישוב מבוסס על 155 שעות עבודה בחודש בממוצע שנתי).</t>
  </si>
  <si>
    <t>יחידת מידה</t>
  </si>
  <si>
    <t>כמות שנמדדה</t>
  </si>
  <si>
    <t>מחיר ליחידה</t>
  </si>
  <si>
    <t>תמורה שנתית ללא מע"מ</t>
  </si>
  <si>
    <t>תמורה שנתית כולל מע"מ</t>
  </si>
  <si>
    <r>
      <t xml:space="preserve">אירוח </t>
    </r>
    <r>
      <rPr>
        <sz val="12"/>
        <color theme="1"/>
        <rFont val="Arial"/>
        <family val="2"/>
      </rPr>
      <t>נותני שירותים בתחום המחשוב</t>
    </r>
  </si>
  <si>
    <t>שעת עבודה</t>
  </si>
  <si>
    <t>30 עובדים, במשרה מלאה (155 שעות בחודש בממוצע שנתי)</t>
  </si>
  <si>
    <t xml:space="preserve">11 ₪ </t>
  </si>
  <si>
    <t>דקה</t>
  </si>
  <si>
    <t>פיתוח סרטון אנימציה ממוחשבת</t>
  </si>
  <si>
    <t>פיתוח סרטון כולל צילום, עריכה ורכש חומרי ארכיון</t>
  </si>
  <si>
    <t>צילום ללא עריכה של הרצאה שלמה (45 דקות עם 1-2 מצלמות לפי הנדרש)</t>
  </si>
  <si>
    <t>נושא</t>
  </si>
  <si>
    <t>תפקיד / פעולות</t>
  </si>
  <si>
    <t>כמות לנושא</t>
  </si>
  <si>
    <t>משקל יחסי (%)</t>
  </si>
  <si>
    <t>מחיר ליחידה  ללא מע"מ
(שעה, חודש)</t>
  </si>
  <si>
    <t>מחיר כולל משוקלל
ללא מע"מ</t>
  </si>
  <si>
    <t>(שנתי)</t>
  </si>
  <si>
    <t>מוביל (%)</t>
  </si>
  <si>
    <t>R</t>
  </si>
  <si>
    <t>(₪)</t>
  </si>
  <si>
    <t>W</t>
  </si>
  <si>
    <t>P</t>
  </si>
  <si>
    <t>P*R*W*Q</t>
  </si>
  <si>
    <t xml:space="preserve">מחירון שרותי מינהלת  </t>
  </si>
  <si>
    <t>סעיף 5.4.2</t>
  </si>
  <si>
    <t xml:space="preserve">שעות נציג שרות </t>
  </si>
  <si>
    <t>חודשי עבודת מנהל מינהלת</t>
  </si>
  <si>
    <t>חודשי עבודת מנהל מוקד</t>
  </si>
  <si>
    <t>שעות אחראי משמרת</t>
  </si>
  <si>
    <t>שעות ראש צוות</t>
  </si>
  <si>
    <t>שעות נציג בכיר</t>
  </si>
  <si>
    <t>חודשי עובדת טכנאי אתר</t>
  </si>
  <si>
    <t>חודשי עבודת  מנהל הדרכה</t>
  </si>
  <si>
    <t>שעות מדריך</t>
  </si>
  <si>
    <t>חודשי עבודת מנהל מוצרים</t>
  </si>
  <si>
    <t xml:space="preserve"> שעות מידען / עורך תוכן</t>
  </si>
  <si>
    <t>שעות עבודת אנליסט</t>
  </si>
  <si>
    <t>שעות מומחה רמה א'</t>
  </si>
  <si>
    <t>שעות מומחה רמה ב'</t>
  </si>
  <si>
    <t>שעות אחראי קשרי לקוחות</t>
  </si>
  <si>
    <t>שעות גרפיקאי</t>
  </si>
  <si>
    <t>שעות מומחה שיווק (מומחה קידום אתרים / מומחה מדיה דגיטלית)</t>
  </si>
  <si>
    <t xml:space="preserve">מחירון שירותים לוגיסטיים
</t>
  </si>
  <si>
    <t>סעיף 5.4.3</t>
  </si>
  <si>
    <t>אולם לכנס עד 50  משתתפים</t>
  </si>
  <si>
    <t xml:space="preserve">מחירון הפקת תוצרי הדרכה
</t>
  </si>
  <si>
    <t>סעיף 5.4.4</t>
  </si>
  <si>
    <t>עלון A5 או שוה ערך</t>
  </si>
  <si>
    <t>עט פלסטיק ממותג או שוה ערך</t>
  </si>
  <si>
    <t>מחברת כריכה קשה ממותגת או ספל ממותג או שוה ערך</t>
  </si>
  <si>
    <t>רולאפ או שוה ערך</t>
  </si>
  <si>
    <r>
      <rPr>
        <b/>
        <sz val="7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 xml:space="preserve">מחירון כיבוד בסיסי לארוע הדרכה
</t>
    </r>
  </si>
  <si>
    <t>סעיף 5.4.5 (ס"ק 1)</t>
  </si>
  <si>
    <t>כיבוד בסיסי עד 50 משתתפים</t>
  </si>
  <si>
    <t>כיבוד בסיסי עבור 50-200 משתתפים</t>
  </si>
  <si>
    <t>כיבוד בסיסי עבור 200-400 משתתפים</t>
  </si>
  <si>
    <t>כיבוד בסיסי עבור מעל 400 משתתפים</t>
  </si>
  <si>
    <r>
      <rPr>
        <b/>
        <sz val="7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 xml:space="preserve">מחירון כיבוד מורחב לארוע הדרכה
</t>
    </r>
  </si>
  <si>
    <t>סעיף 5.4.5 (ס"ק 2)</t>
  </si>
  <si>
    <t>כיבוד מורחב עד 50  משתתפים</t>
  </si>
  <si>
    <t>כיבוד מורחב עבור 50-200 משתתפים</t>
  </si>
  <si>
    <t>כיבוד מורחב עבור 200-400 משתתפים</t>
  </si>
  <si>
    <t>כיבוד מורחב מעל 400 משתתפים</t>
  </si>
  <si>
    <t>סעיף 5.4.10</t>
  </si>
  <si>
    <t>פיתוח סרטון אנימציה ממוחשבת (באורך של דקה)</t>
  </si>
  <si>
    <t>פיתוח סרטון כולל צילום, עריכה ורכש חומרי ארכיון (באורך של דקה)</t>
  </si>
  <si>
    <t>דקות צילום ללא עריכה של הרצאה שלמה (45 דקות עם 1-2 מצלמות לפי הנדרש)</t>
  </si>
  <si>
    <t>שירותים/מוצרים אופציונליים אחרים</t>
  </si>
  <si>
    <t>מערכת לאוטומציה של תהליכי שווק</t>
  </si>
  <si>
    <t>סעיף 5.4.8</t>
  </si>
  <si>
    <t xml:space="preserve">סה"כ עלות שנתית משוקללת לצורכי השוואת עלויות בלבד  </t>
  </si>
  <si>
    <t xml:space="preserve">5.4.12. עלות כוללת משוקללת לשנה לצורך השוואת ההצעות בלבד </t>
  </si>
  <si>
    <t xml:space="preserve">שעת נציג שרות ביום פעילות אחר  או חול המועד </t>
  </si>
  <si>
    <r>
      <t>5.4.1</t>
    </r>
    <r>
      <rPr>
        <b/>
        <sz val="7"/>
        <color theme="1"/>
        <rFont val="Times New Roman"/>
        <family val="1"/>
      </rPr>
      <t xml:space="preserve">  </t>
    </r>
    <r>
      <rPr>
        <b/>
        <sz val="12"/>
        <color theme="1"/>
        <rFont val="Arial"/>
        <family val="2"/>
      </rPr>
      <t>עלות שעת נציג שרות</t>
    </r>
  </si>
  <si>
    <t>שעות עבודת מפתח הדרכה</t>
  </si>
  <si>
    <t>פעולות שבוצעו בשירות עצמי 
(0.05 משעת נציג)</t>
  </si>
  <si>
    <r>
      <t>5.4.4.</t>
    </r>
    <r>
      <rPr>
        <b/>
        <sz val="7"/>
        <color theme="1"/>
        <rFont val="Times New Roman"/>
        <family val="1"/>
      </rPr>
      <t xml:space="preserve">              </t>
    </r>
    <r>
      <rPr>
        <b/>
        <sz val="12"/>
        <color theme="1"/>
        <rFont val="Arial"/>
        <family val="2"/>
      </rPr>
      <t>מחירון הפקת תוצרי הדרכה</t>
    </r>
  </si>
  <si>
    <r>
      <t>5.4.5.</t>
    </r>
    <r>
      <rPr>
        <b/>
        <sz val="7"/>
        <color theme="1"/>
        <rFont val="Times New Roman"/>
        <family val="1"/>
      </rPr>
      <t xml:space="preserve">              </t>
    </r>
    <r>
      <rPr>
        <b/>
        <sz val="12"/>
        <color theme="1"/>
        <rFont val="Arial"/>
        <family val="2"/>
      </rPr>
      <t>מחירון כיבוד</t>
    </r>
  </si>
  <si>
    <t>עלון A5 או שווה ערך</t>
  </si>
  <si>
    <t>ליחידה</t>
  </si>
  <si>
    <t>עט פלסטיק ממותג או שווה ערך</t>
  </si>
  <si>
    <t>רולאפ או שווה ערך</t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</si>
  <si>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Arial"/>
        <family val="2"/>
      </rPr>
      <t>כיבוד מורחב: שתיה קלה , חמה , מאפים מלוחים ומתוקים, מגשי אירוח (כגון: טורטיות, סושי, סנדויצ'ים, ירקות , פירות, קישים, מטבלים וכו')</t>
    </r>
  </si>
  <si>
    <t>מחיר ₪, ללא מע"מ (שנה)</t>
  </si>
  <si>
    <t>5.4 מחירון שירותים</t>
  </si>
  <si>
    <t xml:space="preserve">5.4.10   מחירון לפיתוח סרטונים </t>
  </si>
  <si>
    <t>מדינת ישראל משרד החינוך - מנהל תקשוב טכנולוגיה ומערכות מידע</t>
  </si>
  <si>
    <t xml:space="preserve">מכרז פומבי מס' 93/11.2020 בהיקפים משתנים להקמה ותפעול מינהלת לתמיכה ולשילוב יישומים מתוקשבים במערכת החינוך </t>
  </si>
  <si>
    <t>(20%*P1*3) + (30%*P2*7) + (30%*P3*15) + (20%*P4*30)</t>
  </si>
  <si>
    <t>נוסחה</t>
  </si>
  <si>
    <t>אולם לכנס עד 50 משתתפים</t>
  </si>
  <si>
    <t>Pi*Qi</t>
  </si>
  <si>
    <t xml:space="preserve">עלות משוקללת </t>
  </si>
  <si>
    <t>סעיף</t>
  </si>
  <si>
    <r>
      <t>פעולות שבוצעו בשירות עצמי</t>
    </r>
    <r>
      <rPr>
        <sz val="11"/>
        <color theme="1"/>
        <rFont val="Arial"/>
        <family val="2"/>
      </rPr>
      <t xml:space="preserve"> </t>
    </r>
    <r>
      <rPr>
        <sz val="11"/>
        <color rgb="FFFF0000"/>
        <rFont val="Arial"/>
        <family val="2"/>
      </rPr>
      <t>(עד 0.05 מעלות שעת נציג)</t>
    </r>
  </si>
  <si>
    <t>5.4.6.2 סעיף</t>
  </si>
  <si>
    <t>עלות משוקללת ל Web Guidance</t>
  </si>
  <si>
    <t>שרות
Web Guidance לשנה</t>
  </si>
  <si>
    <t>מחירון לפיתוח סרטונים</t>
  </si>
  <si>
    <r>
      <t xml:space="preserve">5.4.11. עלות משוקללת של כלל המרכיבים לשנה לצורך השוואת עלויות בלבד
</t>
    </r>
    <r>
      <rPr>
        <b/>
        <sz val="10"/>
        <color theme="1"/>
        <rFont val="Arial"/>
        <family val="2"/>
      </rPr>
      <t>(סדר בעלי התפקידים שונה מאשר בטבלה 5.4.2)</t>
    </r>
  </si>
  <si>
    <t>מחברת כריכה קשה ממותגת או ספל ממותג או שווה ערך</t>
  </si>
  <si>
    <t>עלות כוללת ב-₪ כולל מע"מ</t>
  </si>
  <si>
    <t xml:space="preserve">עלות כוללת ב- ₪ (ללא מע"מ) </t>
  </si>
  <si>
    <t xml:space="preserve"> סה"כ עלות כוללת  מטבלה 5.4.9</t>
  </si>
  <si>
    <t xml:space="preserve"> סה"כ עלות כוללת מטבלה 5.4.11</t>
  </si>
  <si>
    <t>סה"כ העלות הכוללת להשוואת עלויות</t>
  </si>
  <si>
    <t>מחיר לשימוש במערכת לשנה (מטבלה 5.4.6)</t>
  </si>
  <si>
    <t>יש לשים לב לא למחוק / לדרוס נוסחאות בתאים 
יש תאים מחושבים וכן ערכי תאים המעותקים אוטומטית לטבלת ההשואה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</si>
</sst>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₪&quot;\ #,##0.00"/>
    <numFmt numFmtId="165" formatCode="0.0%"/>
    <numFmt numFmtId="166" formatCode="&quot;₪&quot;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7"/>
      <color theme="1"/>
      <name val="Times New Roman"/>
      <family val="1"/>
    </font>
    <font>
      <sz val="12"/>
      <color theme="1"/>
      <name val="Arial"/>
      <family val="2"/>
    </font>
    <font>
      <sz val="7"/>
      <color theme="1"/>
      <name val="Times New Roman"/>
      <family val="1"/>
    </font>
    <font>
      <b/>
      <sz val="12"/>
      <color rgb="FF000000"/>
      <name val="Arial"/>
      <family val="2"/>
    </font>
    <font>
      <sz val="11"/>
      <color theme="1"/>
      <name val="Symbol"/>
      <family val="1"/>
      <charset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FF0000"/>
      <name val="Arial"/>
      <family val="2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7"/>
      <color theme="1"/>
      <name val="Calibri"/>
      <family val="2"/>
      <scheme val="minor"/>
    </font>
    <font>
      <u/>
      <sz val="10.5"/>
      <color rgb="FF000080"/>
      <name val="Calibri"/>
      <family val="2"/>
      <scheme val="minor"/>
    </font>
    <font>
      <u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2"/>
      <color theme="1"/>
      <name val="Calibri"/>
      <family val="2"/>
    </font>
    <font>
      <b/>
      <u/>
      <sz val="11"/>
      <color theme="1"/>
      <name val="David"/>
      <family val="2"/>
    </font>
    <font>
      <b/>
      <sz val="11"/>
      <color theme="1"/>
      <name val="Calibri"/>
      <family val="2"/>
      <scheme val="minor"/>
    </font>
    <font>
      <sz val="11"/>
      <color theme="1"/>
      <name val="David"/>
      <family val="2"/>
    </font>
    <font>
      <b/>
      <u/>
      <sz val="11"/>
      <name val="David"/>
      <family val="2"/>
    </font>
    <font>
      <b/>
      <sz val="10"/>
      <color theme="1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2" fillId="0" borderId="0" xfId="0" applyFont="1"/>
    <xf numFmtId="0" fontId="5" fillId="2" borderId="1" xfId="0" applyFont="1" applyFill="1" applyBorder="1" applyAlignment="1">
      <alignment horizontal="right" vertical="center" wrapText="1" readingOrder="2"/>
    </xf>
    <xf numFmtId="0" fontId="3" fillId="2" borderId="2" xfId="0" applyFont="1" applyFill="1" applyBorder="1" applyAlignment="1">
      <alignment horizontal="right" vertical="center" wrapText="1" readingOrder="2"/>
    </xf>
    <xf numFmtId="0" fontId="3" fillId="2" borderId="1" xfId="0" applyFont="1" applyFill="1" applyBorder="1" applyAlignment="1">
      <alignment horizontal="right" vertical="center" wrapText="1" readingOrder="2"/>
    </xf>
    <xf numFmtId="0" fontId="5" fillId="0" borderId="4" xfId="0" applyFont="1" applyBorder="1" applyAlignment="1">
      <alignment horizontal="right" vertical="center" wrapText="1" readingOrder="2"/>
    </xf>
    <xf numFmtId="0" fontId="5" fillId="3" borderId="1" xfId="0" applyFont="1" applyFill="1" applyBorder="1" applyAlignment="1">
      <alignment horizontal="right" vertical="center" wrapText="1" readingOrder="2"/>
    </xf>
    <xf numFmtId="0" fontId="7" fillId="3" borderId="2" xfId="0" applyFont="1" applyFill="1" applyBorder="1" applyAlignment="1">
      <alignment horizontal="right" vertical="center" wrapText="1" readingOrder="2"/>
    </xf>
    <xf numFmtId="0" fontId="7" fillId="3" borderId="1" xfId="0" applyFont="1" applyFill="1" applyBorder="1" applyAlignment="1">
      <alignment horizontal="right" vertical="center" wrapText="1" readingOrder="2"/>
    </xf>
    <xf numFmtId="0" fontId="5" fillId="0" borderId="3" xfId="0" applyFont="1" applyBorder="1" applyAlignment="1">
      <alignment horizontal="center" vertical="center" wrapText="1" readingOrder="2"/>
    </xf>
    <xf numFmtId="0" fontId="5" fillId="0" borderId="2" xfId="0" applyFont="1" applyBorder="1" applyAlignment="1">
      <alignment horizontal="right" vertical="center" wrapText="1" readingOrder="2"/>
    </xf>
    <xf numFmtId="0" fontId="5" fillId="0" borderId="1" xfId="0" applyFont="1" applyBorder="1" applyAlignment="1">
      <alignment horizontal="right" vertical="center" wrapText="1" readingOrder="2"/>
    </xf>
    <xf numFmtId="0" fontId="3" fillId="0" borderId="0" xfId="0" applyFont="1" applyAlignment="1">
      <alignment horizontal="right" vertical="center" readingOrder="2"/>
    </xf>
    <xf numFmtId="0" fontId="8" fillId="0" borderId="0" xfId="0" applyFont="1" applyAlignment="1">
      <alignment readingOrder="2"/>
    </xf>
    <xf numFmtId="0" fontId="0" fillId="0" borderId="0" xfId="0" applyAlignment="1">
      <alignment horizontal="right" vertical="center"/>
    </xf>
    <xf numFmtId="0" fontId="5" fillId="0" borderId="3" xfId="0" applyFont="1" applyBorder="1" applyAlignment="1">
      <alignment horizontal="right" vertical="center" wrapText="1" readingOrder="2"/>
    </xf>
    <xf numFmtId="0" fontId="5" fillId="0" borderId="0" xfId="0" applyFont="1" applyAlignment="1">
      <alignment horizontal="right" vertical="center" wrapText="1" readingOrder="2"/>
    </xf>
    <xf numFmtId="0" fontId="5" fillId="0" borderId="6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right" vertical="center" wrapText="1" readingOrder="2"/>
    </xf>
    <xf numFmtId="0" fontId="3" fillId="0" borderId="0" xfId="0" applyFont="1" applyAlignment="1">
      <alignment vertical="center" readingOrder="2"/>
    </xf>
    <xf numFmtId="0" fontId="10" fillId="4" borderId="3" xfId="0" applyFont="1" applyFill="1" applyBorder="1" applyAlignment="1">
      <alignment horizontal="justify" vertical="center" wrapText="1" readingOrder="2"/>
    </xf>
    <xf numFmtId="16" fontId="5" fillId="0" borderId="3" xfId="0" applyNumberFormat="1" applyFont="1" applyBorder="1" applyAlignment="1">
      <alignment horizontal="center" vertical="center" wrapText="1" readingOrder="2"/>
    </xf>
    <xf numFmtId="0" fontId="5" fillId="0" borderId="4" xfId="0" applyFont="1" applyBorder="1" applyAlignment="1">
      <alignment horizontal="center" vertical="center" wrapText="1" readingOrder="2"/>
    </xf>
    <xf numFmtId="17" fontId="5" fillId="0" borderId="3" xfId="0" applyNumberFormat="1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justify" vertical="center" wrapText="1" readingOrder="2"/>
    </xf>
    <xf numFmtId="0" fontId="5" fillId="0" borderId="0" xfId="0" applyFont="1" applyAlignment="1">
      <alignment horizontal="justify" vertical="center" readingOrder="2"/>
    </xf>
    <xf numFmtId="0" fontId="14" fillId="5" borderId="17" xfId="0" applyFont="1" applyFill="1" applyBorder="1" applyAlignment="1">
      <alignment horizontal="center" vertical="center" wrapText="1" readingOrder="2"/>
    </xf>
    <xf numFmtId="0" fontId="13" fillId="5" borderId="17" xfId="0" applyFont="1" applyFill="1" applyBorder="1" applyAlignment="1">
      <alignment horizontal="center" vertical="center" wrapText="1" readingOrder="2"/>
    </xf>
    <xf numFmtId="0" fontId="13" fillId="5" borderId="17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wrapText="1" readingOrder="2"/>
    </xf>
    <xf numFmtId="0" fontId="1" fillId="5" borderId="17" xfId="0" applyFont="1" applyFill="1" applyBorder="1" applyAlignment="1">
      <alignment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right" vertical="center" wrapText="1" readingOrder="2"/>
    </xf>
    <xf numFmtId="3" fontId="1" fillId="0" borderId="17" xfId="0" applyNumberFormat="1" applyFont="1" applyBorder="1" applyAlignment="1">
      <alignment horizontal="center" vertical="center" wrapText="1"/>
    </xf>
    <xf numFmtId="9" fontId="1" fillId="0" borderId="17" xfId="0" applyNumberFormat="1" applyFont="1" applyBorder="1" applyAlignment="1">
      <alignment horizontal="center" vertical="center" wrapText="1"/>
    </xf>
    <xf numFmtId="164" fontId="16" fillId="0" borderId="17" xfId="0" applyNumberFormat="1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3" fontId="1" fillId="0" borderId="20" xfId="0" applyNumberFormat="1" applyFont="1" applyBorder="1" applyAlignment="1">
      <alignment horizontal="center" vertical="center" wrapText="1"/>
    </xf>
    <xf numFmtId="3" fontId="1" fillId="0" borderId="17" xfId="0" applyNumberFormat="1" applyFont="1" applyBorder="1" applyAlignment="1">
      <alignment horizontal="center" vertical="center" wrapText="1" readingOrder="2"/>
    </xf>
    <xf numFmtId="0" fontId="1" fillId="0" borderId="17" xfId="0" applyFont="1" applyBorder="1" applyAlignment="1">
      <alignment horizontal="center" vertical="center" wrapText="1"/>
    </xf>
    <xf numFmtId="9" fontId="18" fillId="0" borderId="17" xfId="0" applyNumberFormat="1" applyFont="1" applyBorder="1" applyAlignment="1">
      <alignment horizontal="center" vertical="center" wrapText="1"/>
    </xf>
    <xf numFmtId="9" fontId="19" fillId="0" borderId="17" xfId="0" applyNumberFormat="1" applyFont="1" applyBorder="1" applyAlignment="1">
      <alignment horizontal="center" vertical="center" wrapText="1"/>
    </xf>
    <xf numFmtId="0" fontId="15" fillId="0" borderId="17" xfId="0" applyFont="1" applyBorder="1" applyAlignment="1">
      <alignment wrapText="1"/>
    </xf>
    <xf numFmtId="0" fontId="15" fillId="0" borderId="17" xfId="0" applyFont="1" applyBorder="1" applyAlignment="1">
      <alignment vertical="center" wrapText="1" readingOrder="2"/>
    </xf>
    <xf numFmtId="0" fontId="5" fillId="0" borderId="3" xfId="0" applyFont="1" applyBorder="1" applyAlignment="1">
      <alignment vertical="center" wrapText="1" readingOrder="2"/>
    </xf>
    <xf numFmtId="0" fontId="12" fillId="0" borderId="17" xfId="0" applyFont="1" applyBorder="1" applyAlignment="1">
      <alignment vertical="center" wrapText="1" readingOrder="2"/>
    </xf>
    <xf numFmtId="0" fontId="12" fillId="0" borderId="18" xfId="0" applyFont="1" applyBorder="1" applyAlignment="1">
      <alignment vertical="center" wrapText="1" readingOrder="2"/>
    </xf>
    <xf numFmtId="0" fontId="22" fillId="0" borderId="17" xfId="0" applyFont="1" applyBorder="1" applyAlignment="1">
      <alignment horizontal="center" vertical="center" wrapText="1" readingOrder="2"/>
    </xf>
    <xf numFmtId="9" fontId="23" fillId="0" borderId="17" xfId="0" applyNumberFormat="1" applyFont="1" applyBorder="1" applyAlignment="1">
      <alignment horizontal="center" vertical="center" wrapText="1" readingOrder="2"/>
    </xf>
    <xf numFmtId="0" fontId="22" fillId="0" borderId="20" xfId="0" applyFont="1" applyBorder="1" applyAlignment="1">
      <alignment horizontal="center" vertical="center" wrapText="1" readingOrder="2"/>
    </xf>
    <xf numFmtId="9" fontId="23" fillId="0" borderId="20" xfId="0" applyNumberFormat="1" applyFont="1" applyBorder="1" applyAlignment="1">
      <alignment horizontal="center" vertical="center" wrapText="1" readingOrder="2"/>
    </xf>
    <xf numFmtId="164" fontId="16" fillId="0" borderId="24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/>
    <xf numFmtId="0" fontId="9" fillId="0" borderId="0" xfId="0" applyFont="1" applyAlignment="1">
      <alignment horizontal="justify" vertical="center" wrapText="1" readingOrder="2"/>
    </xf>
    <xf numFmtId="0" fontId="26" fillId="0" borderId="0" xfId="0" applyFont="1" applyAlignment="1">
      <alignment horizontal="justify" vertical="center"/>
    </xf>
    <xf numFmtId="0" fontId="5" fillId="0" borderId="29" xfId="0" applyFont="1" applyBorder="1" applyAlignment="1">
      <alignment horizontal="right" vertical="center" wrapText="1" readingOrder="2"/>
    </xf>
    <xf numFmtId="0" fontId="25" fillId="3" borderId="6" xfId="0" applyFont="1" applyFill="1" applyBorder="1" applyAlignment="1">
      <alignment vertical="center" wrapText="1" readingOrder="2"/>
    </xf>
    <xf numFmtId="0" fontId="9" fillId="0" borderId="1" xfId="0" applyFont="1" applyBorder="1" applyAlignment="1">
      <alignment horizontal="right" vertical="center" wrapText="1" readingOrder="2"/>
    </xf>
    <xf numFmtId="0" fontId="9" fillId="0" borderId="2" xfId="0" applyFont="1" applyBorder="1" applyAlignment="1">
      <alignment horizontal="right" vertical="center" wrapText="1" readingOrder="2"/>
    </xf>
    <xf numFmtId="0" fontId="5" fillId="0" borderId="6" xfId="0" applyFont="1" applyBorder="1" applyAlignment="1">
      <alignment horizontal="center" vertical="center" wrapText="1" readingOrder="2"/>
    </xf>
    <xf numFmtId="0" fontId="5" fillId="0" borderId="3" xfId="0" applyFont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center" vertical="center" wrapText="1" readingOrder="2"/>
    </xf>
    <xf numFmtId="0" fontId="13" fillId="5" borderId="31" xfId="0" applyFont="1" applyFill="1" applyBorder="1" applyAlignment="1">
      <alignment horizontal="center" vertical="center" wrapText="1"/>
    </xf>
    <xf numFmtId="0" fontId="13" fillId="5" borderId="31" xfId="0" applyFont="1" applyFill="1" applyBorder="1" applyAlignment="1">
      <alignment horizontal="center" vertical="center" wrapText="1" readingOrder="2"/>
    </xf>
    <xf numFmtId="0" fontId="13" fillId="5" borderId="32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wrapText="1"/>
    </xf>
    <xf numFmtId="0" fontId="29" fillId="0" borderId="0" xfId="0" applyFont="1" applyAlignment="1">
      <alignment vertical="center"/>
    </xf>
    <xf numFmtId="0" fontId="3" fillId="3" borderId="2" xfId="0" applyFont="1" applyFill="1" applyBorder="1" applyAlignment="1">
      <alignment horizontal="right" vertical="center" wrapText="1" readingOrder="2"/>
    </xf>
    <xf numFmtId="0" fontId="10" fillId="4" borderId="3" xfId="0" applyFont="1" applyFill="1" applyBorder="1" applyAlignment="1">
      <alignment horizontal="center" vertical="center" wrapText="1" readingOrder="2"/>
    </xf>
    <xf numFmtId="0" fontId="5" fillId="4" borderId="6" xfId="0" applyFont="1" applyFill="1" applyBorder="1" applyAlignment="1">
      <alignment horizontal="center" vertical="center" wrapText="1" readingOrder="2"/>
    </xf>
    <xf numFmtId="0" fontId="5" fillId="0" borderId="6" xfId="0" applyFont="1" applyBorder="1" applyAlignment="1">
      <alignment vertical="center" wrapText="1" readingOrder="2"/>
    </xf>
    <xf numFmtId="0" fontId="7" fillId="3" borderId="2" xfId="0" applyFont="1" applyFill="1" applyBorder="1" applyAlignment="1">
      <alignment horizontal="center" vertical="center" wrapText="1" readingOrder="2"/>
    </xf>
    <xf numFmtId="0" fontId="7" fillId="3" borderId="1" xfId="0" applyFont="1" applyFill="1" applyBorder="1" applyAlignment="1">
      <alignment horizontal="center" vertical="center" wrapText="1" readingOrder="2"/>
    </xf>
    <xf numFmtId="0" fontId="11" fillId="3" borderId="1" xfId="0" applyFont="1" applyFill="1" applyBorder="1" applyAlignment="1">
      <alignment horizontal="center" vertical="center" wrapText="1" readingOrder="2"/>
    </xf>
    <xf numFmtId="0" fontId="25" fillId="3" borderId="2" xfId="0" applyFont="1" applyFill="1" applyBorder="1" applyAlignment="1">
      <alignment horizontal="center" vertical="center" wrapText="1" readingOrder="2"/>
    </xf>
    <xf numFmtId="0" fontId="25" fillId="3" borderId="1" xfId="0" applyFont="1" applyFill="1" applyBorder="1" applyAlignment="1">
      <alignment horizontal="center" vertical="center" wrapText="1" readingOrder="2"/>
    </xf>
    <xf numFmtId="0" fontId="5" fillId="3" borderId="1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right" vertical="center" wrapText="1" readingOrder="2"/>
    </xf>
    <xf numFmtId="0" fontId="5" fillId="0" borderId="1" xfId="0" applyFont="1" applyBorder="1" applyAlignment="1">
      <alignment vertical="center" wrapText="1" readingOrder="2"/>
    </xf>
    <xf numFmtId="166" fontId="5" fillId="0" borderId="1" xfId="0" applyNumberFormat="1" applyFont="1" applyBorder="1" applyAlignment="1">
      <alignment horizontal="center" vertical="center" wrapText="1" readingOrder="2"/>
    </xf>
    <xf numFmtId="166" fontId="5" fillId="0" borderId="4" xfId="0" applyNumberFormat="1" applyFont="1" applyBorder="1" applyAlignment="1">
      <alignment horizontal="center" vertical="center" wrapText="1" readingOrder="2"/>
    </xf>
    <xf numFmtId="166" fontId="5" fillId="0" borderId="1" xfId="0" applyNumberFormat="1" applyFont="1" applyBorder="1" applyAlignment="1">
      <alignment vertical="center" wrapText="1" readingOrder="2"/>
    </xf>
    <xf numFmtId="166" fontId="5" fillId="0" borderId="3" xfId="0" applyNumberFormat="1" applyFont="1" applyBorder="1" applyAlignment="1">
      <alignment horizontal="center" vertical="center" wrapText="1" readingOrder="2"/>
    </xf>
    <xf numFmtId="166" fontId="5" fillId="0" borderId="6" xfId="0" applyNumberFormat="1" applyFont="1" applyBorder="1" applyAlignment="1">
      <alignment horizontal="center" vertical="center" wrapText="1" readingOrder="2"/>
    </xf>
    <xf numFmtId="9" fontId="5" fillId="0" borderId="3" xfId="0" applyNumberFormat="1" applyFont="1" applyBorder="1" applyAlignment="1">
      <alignment horizontal="center" vertical="center" wrapText="1" readingOrder="2"/>
    </xf>
    <xf numFmtId="9" fontId="5" fillId="0" borderId="9" xfId="0" applyNumberFormat="1" applyFont="1" applyBorder="1" applyAlignment="1">
      <alignment horizontal="center" vertical="center" wrapText="1" readingOrder="2"/>
    </xf>
    <xf numFmtId="0" fontId="9" fillId="0" borderId="2" xfId="0" applyFont="1" applyBorder="1" applyAlignment="1">
      <alignment horizontal="center" vertical="center" wrapText="1" readingOrder="2"/>
    </xf>
    <xf numFmtId="166" fontId="9" fillId="0" borderId="2" xfId="0" applyNumberFormat="1" applyFont="1" applyBorder="1" applyAlignment="1">
      <alignment horizontal="center" vertical="center" wrapText="1" readingOrder="2"/>
    </xf>
    <xf numFmtId="166" fontId="9" fillId="0" borderId="1" xfId="0" applyNumberFormat="1" applyFont="1" applyBorder="1" applyAlignment="1">
      <alignment horizontal="center" vertical="center" wrapText="1" readingOrder="2"/>
    </xf>
    <xf numFmtId="166" fontId="3" fillId="0" borderId="3" xfId="0" applyNumberFormat="1" applyFont="1" applyBorder="1" applyAlignment="1">
      <alignment horizontal="center" vertical="top" wrapText="1" readingOrder="2"/>
    </xf>
    <xf numFmtId="0" fontId="5" fillId="0" borderId="3" xfId="0" applyNumberFormat="1" applyFont="1" applyBorder="1" applyAlignment="1">
      <alignment horizontal="center" vertical="center" wrapText="1" readingOrder="2"/>
    </xf>
    <xf numFmtId="0" fontId="10" fillId="3" borderId="2" xfId="0" applyFont="1" applyFill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27" fillId="0" borderId="0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10" fillId="4" borderId="6" xfId="0" applyFont="1" applyFill="1" applyBorder="1" applyAlignment="1">
      <alignment horizontal="center" vertical="center" wrapText="1" readingOrder="2"/>
    </xf>
    <xf numFmtId="0" fontId="10" fillId="4" borderId="8" xfId="0" applyFont="1" applyFill="1" applyBorder="1" applyAlignment="1">
      <alignment horizontal="center" vertical="center" wrapText="1" readingOrder="2"/>
    </xf>
    <xf numFmtId="0" fontId="10" fillId="4" borderId="4" xfId="0" applyFont="1" applyFill="1" applyBorder="1" applyAlignment="1">
      <alignment horizontal="center" vertical="center" wrapText="1" readingOrder="2"/>
    </xf>
    <xf numFmtId="0" fontId="0" fillId="0" borderId="17" xfId="0" applyFont="1" applyBorder="1" applyAlignment="1">
      <alignment vertical="center" wrapText="1"/>
    </xf>
    <xf numFmtId="0" fontId="11" fillId="3" borderId="6" xfId="0" applyFont="1" applyFill="1" applyBorder="1" applyAlignment="1">
      <alignment vertical="center" wrapText="1" readingOrder="2"/>
    </xf>
    <xf numFmtId="0" fontId="11" fillId="0" borderId="2" xfId="0" applyFont="1" applyBorder="1" applyAlignment="1">
      <alignment vertical="center" wrapText="1" readingOrder="2"/>
    </xf>
    <xf numFmtId="166" fontId="17" fillId="0" borderId="4" xfId="0" applyNumberFormat="1" applyFont="1" applyBorder="1" applyAlignment="1">
      <alignment horizontal="center" vertical="center" wrapText="1" readingOrder="2"/>
    </xf>
    <xf numFmtId="166" fontId="17" fillId="0" borderId="3" xfId="0" applyNumberFormat="1" applyFont="1" applyBorder="1" applyAlignment="1">
      <alignment horizontal="center" vertical="center" wrapText="1" readingOrder="2"/>
    </xf>
    <xf numFmtId="164" fontId="16" fillId="0" borderId="20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166" fontId="32" fillId="0" borderId="4" xfId="0" applyNumberFormat="1" applyFont="1" applyBorder="1" applyAlignment="1">
      <alignment horizontal="center" vertical="center" wrapText="1" readingOrder="2"/>
    </xf>
    <xf numFmtId="166" fontId="32" fillId="0" borderId="2" xfId="0" applyNumberFormat="1" applyFont="1" applyBorder="1" applyAlignment="1">
      <alignment horizontal="center" vertical="center" wrapText="1" readingOrder="2"/>
    </xf>
    <xf numFmtId="166" fontId="32" fillId="0" borderId="1" xfId="0" applyNumberFormat="1" applyFont="1" applyBorder="1" applyAlignment="1">
      <alignment horizontal="center" vertical="center" wrapText="1" readingOrder="2"/>
    </xf>
    <xf numFmtId="166" fontId="32" fillId="0" borderId="6" xfId="0" applyNumberFormat="1" applyFont="1" applyBorder="1" applyAlignment="1">
      <alignment horizontal="center" vertical="center" wrapText="1" readingOrder="2"/>
    </xf>
    <xf numFmtId="166" fontId="32" fillId="0" borderId="4" xfId="0" applyNumberFormat="1" applyFont="1" applyBorder="1" applyAlignment="1">
      <alignment horizontal="justify" vertical="center" wrapText="1" readingOrder="2"/>
    </xf>
    <xf numFmtId="166" fontId="32" fillId="0" borderId="1" xfId="0" applyNumberFormat="1" applyFont="1" applyBorder="1" applyAlignment="1">
      <alignment horizontal="justify" vertical="center" wrapText="1" readingOrder="2"/>
    </xf>
    <xf numFmtId="0" fontId="0" fillId="0" borderId="5" xfId="0" applyBorder="1" applyAlignment="1">
      <alignment horizontal="right" readingOrder="2"/>
    </xf>
    <xf numFmtId="0" fontId="5" fillId="0" borderId="5" xfId="0" applyFont="1" applyBorder="1" applyAlignment="1">
      <alignment horizontal="center" vertical="center" wrapText="1" readingOrder="2"/>
    </xf>
    <xf numFmtId="0" fontId="3" fillId="0" borderId="0" xfId="0" applyFont="1" applyAlignment="1">
      <alignment horizontal="right" vertical="center" readingOrder="2"/>
    </xf>
    <xf numFmtId="0" fontId="30" fillId="6" borderId="7" xfId="0" applyFont="1" applyFill="1" applyBorder="1" applyAlignment="1">
      <alignment horizontal="center" vertical="center"/>
    </xf>
    <xf numFmtId="0" fontId="30" fillId="6" borderId="0" xfId="0" applyFont="1" applyFill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readingOrder="2"/>
    </xf>
    <xf numFmtId="0" fontId="3" fillId="0" borderId="12" xfId="0" applyFont="1" applyBorder="1" applyAlignment="1">
      <alignment horizontal="center" vertical="center" readingOrder="2"/>
    </xf>
    <xf numFmtId="0" fontId="3" fillId="0" borderId="13" xfId="0" applyFont="1" applyBorder="1" applyAlignment="1">
      <alignment horizontal="center" vertical="center" readingOrder="2"/>
    </xf>
    <xf numFmtId="0" fontId="12" fillId="0" borderId="14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 readingOrder="2"/>
    </xf>
    <xf numFmtId="0" fontId="12" fillId="0" borderId="27" xfId="0" applyFont="1" applyBorder="1" applyAlignment="1">
      <alignment horizontal="center" vertical="center" wrapText="1" readingOrder="2"/>
    </xf>
    <xf numFmtId="0" fontId="12" fillId="0" borderId="28" xfId="0" applyFont="1" applyBorder="1" applyAlignment="1">
      <alignment horizontal="center" vertical="center" wrapText="1" readingOrder="2"/>
    </xf>
    <xf numFmtId="9" fontId="20" fillId="0" borderId="20" xfId="0" applyNumberFormat="1" applyFont="1" applyBorder="1" applyAlignment="1">
      <alignment horizontal="center" vertical="center" wrapText="1"/>
    </xf>
    <xf numFmtId="9" fontId="20" fillId="0" borderId="22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 readingOrder="2"/>
    </xf>
    <xf numFmtId="0" fontId="24" fillId="0" borderId="12" xfId="0" applyFont="1" applyBorder="1" applyAlignment="1">
      <alignment horizontal="center" vertical="center" wrapText="1" readingOrder="2"/>
    </xf>
    <xf numFmtId="0" fontId="25" fillId="3" borderId="8" xfId="0" applyFont="1" applyFill="1" applyBorder="1" applyAlignment="1">
      <alignment horizontal="center" vertical="center" wrapText="1" readingOrder="2"/>
    </xf>
    <xf numFmtId="0" fontId="25" fillId="3" borderId="33" xfId="0" applyFont="1" applyFill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 wrapText="1" readingOrder="2"/>
    </xf>
    <xf numFmtId="0" fontId="11" fillId="0" borderId="34" xfId="0" applyFont="1" applyBorder="1" applyAlignment="1">
      <alignment horizontal="center" vertical="center" wrapText="1" readingOrder="2"/>
    </xf>
    <xf numFmtId="0" fontId="11" fillId="0" borderId="2" xfId="0" applyFont="1" applyBorder="1" applyAlignment="1">
      <alignment horizontal="center" vertical="center" wrapText="1" readingOrder="2"/>
    </xf>
    <xf numFmtId="0" fontId="11" fillId="0" borderId="13" xfId="0" applyFont="1" applyBorder="1" applyAlignment="1">
      <alignment horizontal="center" vertical="center" wrapText="1" readingOrder="2"/>
    </xf>
    <xf numFmtId="0" fontId="12" fillId="0" borderId="19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 readingOrder="2"/>
    </xf>
    <xf numFmtId="165" fontId="20" fillId="0" borderId="20" xfId="0" applyNumberFormat="1" applyFont="1" applyBorder="1" applyAlignment="1">
      <alignment horizontal="center" vertical="center" wrapText="1"/>
    </xf>
    <xf numFmtId="165" fontId="20" fillId="0" borderId="22" xfId="0" applyNumberFormat="1" applyFont="1" applyBorder="1" applyAlignment="1">
      <alignment horizontal="center" vertical="center" wrapText="1"/>
    </xf>
    <xf numFmtId="165" fontId="20" fillId="0" borderId="15" xfId="0" applyNumberFormat="1" applyFont="1" applyBorder="1" applyAlignment="1">
      <alignment horizontal="center" vertical="center" wrapText="1"/>
    </xf>
    <xf numFmtId="0" fontId="12" fillId="6" borderId="17" xfId="0" applyFont="1" applyFill="1" applyBorder="1" applyAlignment="1">
      <alignment horizontal="center" vertical="center" wrapText="1" readingOrder="2"/>
    </xf>
    <xf numFmtId="0" fontId="12" fillId="6" borderId="20" xfId="0" applyFont="1" applyFill="1" applyBorder="1" applyAlignment="1">
      <alignment horizontal="center" vertical="center" wrapText="1" readingOrder="2"/>
    </xf>
    <xf numFmtId="0" fontId="12" fillId="6" borderId="22" xfId="0" applyFont="1" applyFill="1" applyBorder="1" applyAlignment="1">
      <alignment horizontal="center" vertical="center" wrapText="1" readingOrder="2"/>
    </xf>
    <xf numFmtId="0" fontId="12" fillId="6" borderId="15" xfId="0" applyFont="1" applyFill="1" applyBorder="1" applyAlignment="1">
      <alignment horizontal="center" vertical="center" wrapText="1" readingOrder="2"/>
    </xf>
    <xf numFmtId="0" fontId="12" fillId="6" borderId="24" xfId="0" applyFont="1" applyFill="1" applyBorder="1" applyAlignment="1">
      <alignment horizontal="center" vertical="center" wrapText="1" readingOrder="2"/>
    </xf>
    <xf numFmtId="0" fontId="12" fillId="6" borderId="25" xfId="0" applyFont="1" applyFill="1" applyBorder="1" applyAlignment="1">
      <alignment horizontal="center" vertical="center" wrapText="1" readingOrder="2"/>
    </xf>
    <xf numFmtId="0" fontId="12" fillId="6" borderId="16" xfId="0" applyFont="1" applyFill="1" applyBorder="1" applyAlignment="1">
      <alignment horizontal="center" vertical="center" wrapText="1" readingOrder="2"/>
    </xf>
    <xf numFmtId="9" fontId="20" fillId="0" borderId="15" xfId="0" applyNumberFormat="1" applyFont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 readingOrder="2"/>
    </xf>
    <xf numFmtId="0" fontId="12" fillId="2" borderId="22" xfId="0" applyFont="1" applyFill="1" applyBorder="1" applyAlignment="1">
      <alignment horizontal="center" vertical="center" wrapText="1" readingOrder="2"/>
    </xf>
    <xf numFmtId="0" fontId="12" fillId="2" borderId="15" xfId="0" applyFont="1" applyFill="1" applyBorder="1" applyAlignment="1">
      <alignment horizontal="center" vertical="center" wrapText="1" readingOrder="2"/>
    </xf>
    <xf numFmtId="0" fontId="12" fillId="0" borderId="23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 readingOrder="2"/>
    </xf>
    <xf numFmtId="0" fontId="12" fillId="0" borderId="22" xfId="0" applyFont="1" applyBorder="1" applyAlignment="1">
      <alignment horizontal="center" vertical="center" wrapText="1" readingOrder="2"/>
    </xf>
    <xf numFmtId="0" fontId="12" fillId="0" borderId="15" xfId="0" applyFont="1" applyBorder="1" applyAlignment="1">
      <alignment horizontal="center" vertical="center" wrapText="1" readingOrder="2"/>
    </xf>
    <xf numFmtId="9" fontId="12" fillId="0" borderId="20" xfId="0" applyNumberFormat="1" applyFont="1" applyBorder="1" applyAlignment="1">
      <alignment horizontal="center" vertical="center" wrapText="1"/>
    </xf>
    <xf numFmtId="9" fontId="12" fillId="0" borderId="22" xfId="0" applyNumberFormat="1" applyFont="1" applyBorder="1" applyAlignment="1">
      <alignment horizontal="center" vertical="center" wrapText="1"/>
    </xf>
    <xf numFmtId="9" fontId="12" fillId="0" borderId="1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right" vertical="center" wrapText="1" readingOrder="2"/>
    </xf>
    <xf numFmtId="0" fontId="3" fillId="0" borderId="5" xfId="0" applyFont="1" applyBorder="1" applyAlignment="1">
      <alignment horizontal="right" vertical="center" readingOrder="2"/>
    </xf>
    <xf numFmtId="0" fontId="12" fillId="5" borderId="30" xfId="0" applyFont="1" applyFill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center" vertical="center" wrapText="1"/>
    </xf>
    <xf numFmtId="0" fontId="13" fillId="5" borderId="31" xfId="0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 readingOrder="2"/>
    </xf>
    <xf numFmtId="0" fontId="10" fillId="4" borderId="3" xfId="0" applyFont="1" applyFill="1" applyBorder="1" applyAlignment="1">
      <alignment horizontal="center" vertical="center" wrapText="1" readingOrder="2"/>
    </xf>
    <xf numFmtId="166" fontId="11" fillId="0" borderId="10" xfId="0" applyNumberFormat="1" applyFont="1" applyBorder="1" applyAlignment="1">
      <alignment horizontal="center" vertical="center" wrapText="1" readingOrder="1"/>
    </xf>
    <xf numFmtId="0" fontId="11" fillId="0" borderId="10" xfId="0" applyFont="1" applyBorder="1" applyAlignment="1">
      <alignment horizontal="center" vertical="center" wrapText="1" readingOrder="1"/>
    </xf>
    <xf numFmtId="0" fontId="11" fillId="0" borderId="11" xfId="0" applyFont="1" applyBorder="1" applyAlignment="1">
      <alignment horizontal="center" vertical="center" wrapText="1" readingOrder="1"/>
    </xf>
    <xf numFmtId="0" fontId="5" fillId="4" borderId="6" xfId="0" applyFont="1" applyFill="1" applyBorder="1" applyAlignment="1">
      <alignment horizontal="center" vertical="center" wrapText="1" readingOrder="2"/>
    </xf>
    <xf numFmtId="0" fontId="5" fillId="4" borderId="9" xfId="0" applyFont="1" applyFill="1" applyBorder="1" applyAlignment="1">
      <alignment horizontal="center" vertical="center" wrapText="1" readingOrder="2"/>
    </xf>
    <xf numFmtId="0" fontId="33" fillId="0" borderId="0" xfId="0" applyFont="1" applyAlignment="1">
      <alignment horizontal="right" vertical="center" wrapText="1" readingOrder="2"/>
    </xf>
    <xf numFmtId="0" fontId="33" fillId="0" borderId="0" xfId="0" applyFont="1" applyAlignment="1">
      <alignment horizontal="righ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97762-FA61-4292-B0A5-073AA7FE0B53}">
  <dimension ref="B2:K175"/>
  <sheetViews>
    <sheetView rightToLeft="1" tabSelected="1" workbookViewId="0">
      <selection activeCell="C2" sqref="C2:I2"/>
    </sheetView>
  </sheetViews>
  <sheetFormatPr defaultRowHeight="14.4" x14ac:dyDescent="0.3"/>
  <cols>
    <col min="1" max="1" width="1.59765625" customWidth="1"/>
    <col min="2" max="2" width="3.09765625" customWidth="1"/>
    <col min="3" max="3" width="6.796875" customWidth="1"/>
    <col min="4" max="4" width="17.3984375" customWidth="1"/>
    <col min="5" max="5" width="11.3984375" customWidth="1"/>
    <col min="6" max="6" width="14.8984375" customWidth="1"/>
    <col min="7" max="7" width="14.19921875" customWidth="1"/>
    <col min="8" max="8" width="14" customWidth="1"/>
    <col min="9" max="9" width="13.19921875" customWidth="1"/>
    <col min="10" max="10" width="11.796875" customWidth="1"/>
    <col min="11" max="11" width="14.796875" customWidth="1"/>
  </cols>
  <sheetData>
    <row r="2" spans="2:9" s="68" customFormat="1" ht="44.35" customHeight="1" x14ac:dyDescent="0.3">
      <c r="C2" s="116" t="s">
        <v>169</v>
      </c>
      <c r="D2" s="117"/>
      <c r="E2" s="117"/>
      <c r="F2" s="117"/>
      <c r="G2" s="117"/>
      <c r="H2" s="117"/>
      <c r="I2" s="117"/>
    </row>
    <row r="3" spans="2:9" s="68" customFormat="1" ht="39.35" customHeight="1" x14ac:dyDescent="0.3">
      <c r="B3" s="95"/>
      <c r="C3" s="118" t="s">
        <v>170</v>
      </c>
      <c r="D3" s="119"/>
      <c r="E3" s="119"/>
      <c r="F3" s="119"/>
      <c r="G3" s="119"/>
      <c r="H3" s="119"/>
      <c r="I3" s="119"/>
    </row>
    <row r="4" spans="2:9" ht="21.05" x14ac:dyDescent="0.45">
      <c r="C4" s="115" t="s">
        <v>167</v>
      </c>
      <c r="D4" s="115"/>
      <c r="E4" s="115"/>
      <c r="F4" s="115"/>
      <c r="G4" s="115"/>
      <c r="H4" s="115"/>
      <c r="I4" s="1"/>
    </row>
    <row r="5" spans="2:9" ht="46" customHeight="1" x14ac:dyDescent="0.45">
      <c r="C5" s="178" t="s">
        <v>190</v>
      </c>
      <c r="D5" s="179"/>
      <c r="E5" s="179"/>
      <c r="F5" s="179"/>
      <c r="G5" s="179"/>
      <c r="H5" s="179"/>
      <c r="I5" s="1"/>
    </row>
    <row r="8" spans="2:9" ht="15.55" x14ac:dyDescent="0.3">
      <c r="C8" s="115" t="s">
        <v>156</v>
      </c>
      <c r="D8" s="115"/>
      <c r="E8" s="115"/>
      <c r="F8" s="115"/>
      <c r="G8" s="115"/>
    </row>
    <row r="9" spans="2:9" ht="14.95" thickBot="1" x14ac:dyDescent="0.35"/>
    <row r="10" spans="2:9" ht="31.6" thickBot="1" x14ac:dyDescent="0.35">
      <c r="C10" s="2" t="s">
        <v>8</v>
      </c>
      <c r="D10" s="3" t="s">
        <v>0</v>
      </c>
      <c r="E10" s="3" t="s">
        <v>1</v>
      </c>
      <c r="F10" s="3" t="s">
        <v>2</v>
      </c>
      <c r="G10" s="4" t="s">
        <v>3</v>
      </c>
    </row>
    <row r="11" spans="2:9" ht="33.799999999999997" customHeight="1" thickBot="1" x14ac:dyDescent="0.35">
      <c r="C11" s="9" t="s">
        <v>4</v>
      </c>
      <c r="D11" s="5" t="s">
        <v>5</v>
      </c>
      <c r="E11" s="23" t="s">
        <v>6</v>
      </c>
      <c r="F11" s="105">
        <v>0</v>
      </c>
      <c r="G11" s="91">
        <f>F11*1.17</f>
        <v>0</v>
      </c>
    </row>
    <row r="12" spans="2:9" ht="47.1" thickBot="1" x14ac:dyDescent="0.35">
      <c r="C12" s="9">
        <v>2</v>
      </c>
      <c r="D12" s="9" t="s">
        <v>155</v>
      </c>
      <c r="E12" s="9" t="s">
        <v>6</v>
      </c>
      <c r="F12" s="106">
        <v>0</v>
      </c>
      <c r="G12" s="91">
        <f>F12*1.17</f>
        <v>0</v>
      </c>
    </row>
    <row r="15" spans="2:9" ht="16.100000000000001" thickBot="1" x14ac:dyDescent="0.35">
      <c r="C15" s="115" t="s">
        <v>7</v>
      </c>
      <c r="D15" s="115"/>
      <c r="E15" s="115"/>
      <c r="F15" s="115"/>
      <c r="G15" s="115"/>
    </row>
    <row r="16" spans="2:9" ht="31.6" thickBot="1" x14ac:dyDescent="0.35">
      <c r="C16" s="78" t="s">
        <v>8</v>
      </c>
      <c r="D16" s="7" t="s">
        <v>0</v>
      </c>
      <c r="E16" s="7" t="s">
        <v>1</v>
      </c>
      <c r="F16" s="7" t="s">
        <v>2</v>
      </c>
      <c r="G16" s="8" t="s">
        <v>3</v>
      </c>
    </row>
    <row r="17" spans="3:7" ht="16.100000000000001" thickBot="1" x14ac:dyDescent="0.35">
      <c r="C17" s="9">
        <v>1</v>
      </c>
      <c r="D17" s="5" t="s">
        <v>9</v>
      </c>
      <c r="E17" s="5" t="s">
        <v>10</v>
      </c>
      <c r="F17" s="107">
        <v>0</v>
      </c>
      <c r="G17" s="84">
        <f>F17*1.17</f>
        <v>0</v>
      </c>
    </row>
    <row r="18" spans="3:7" ht="16.100000000000001" thickBot="1" x14ac:dyDescent="0.35">
      <c r="C18" s="9">
        <v>2</v>
      </c>
      <c r="D18" s="5" t="s">
        <v>11</v>
      </c>
      <c r="E18" s="5" t="s">
        <v>10</v>
      </c>
      <c r="F18" s="107">
        <v>0</v>
      </c>
      <c r="G18" s="84">
        <f t="shared" ref="G18:G34" si="0">F18*1.17</f>
        <v>0</v>
      </c>
    </row>
    <row r="19" spans="3:7" ht="16.100000000000001" thickBot="1" x14ac:dyDescent="0.35">
      <c r="C19" s="9">
        <v>3</v>
      </c>
      <c r="D19" s="5" t="s">
        <v>12</v>
      </c>
      <c r="E19" s="5" t="s">
        <v>6</v>
      </c>
      <c r="F19" s="107">
        <v>0</v>
      </c>
      <c r="G19" s="84">
        <f t="shared" si="0"/>
        <v>0</v>
      </c>
    </row>
    <row r="20" spans="3:7" ht="16.100000000000001" thickBot="1" x14ac:dyDescent="0.35">
      <c r="C20" s="9">
        <v>4</v>
      </c>
      <c r="D20" s="5" t="s">
        <v>13</v>
      </c>
      <c r="E20" s="5" t="s">
        <v>10</v>
      </c>
      <c r="F20" s="107">
        <v>0</v>
      </c>
      <c r="G20" s="84">
        <f t="shared" si="0"/>
        <v>0</v>
      </c>
    </row>
    <row r="21" spans="3:7" ht="34.9" customHeight="1" thickBot="1" x14ac:dyDescent="0.35">
      <c r="C21" s="9">
        <v>5</v>
      </c>
      <c r="D21" s="5" t="s">
        <v>14</v>
      </c>
      <c r="E21" s="5" t="s">
        <v>6</v>
      </c>
      <c r="F21" s="107">
        <v>0</v>
      </c>
      <c r="G21" s="84">
        <f t="shared" si="0"/>
        <v>0</v>
      </c>
    </row>
    <row r="22" spans="3:7" ht="16.100000000000001" thickBot="1" x14ac:dyDescent="0.35">
      <c r="C22" s="9">
        <v>6</v>
      </c>
      <c r="D22" s="10" t="s">
        <v>15</v>
      </c>
      <c r="E22" s="10" t="s">
        <v>6</v>
      </c>
      <c r="F22" s="108">
        <v>0</v>
      </c>
      <c r="G22" s="84">
        <f t="shared" si="0"/>
        <v>0</v>
      </c>
    </row>
    <row r="23" spans="3:7" ht="16.100000000000001" thickBot="1" x14ac:dyDescent="0.35">
      <c r="C23" s="9">
        <v>7</v>
      </c>
      <c r="D23" s="5" t="s">
        <v>16</v>
      </c>
      <c r="E23" s="5" t="s">
        <v>6</v>
      </c>
      <c r="F23" s="107">
        <v>0</v>
      </c>
      <c r="G23" s="84">
        <f t="shared" si="0"/>
        <v>0</v>
      </c>
    </row>
    <row r="24" spans="3:7" ht="16.100000000000001" thickBot="1" x14ac:dyDescent="0.35">
      <c r="C24" s="9">
        <v>8</v>
      </c>
      <c r="D24" s="5" t="s">
        <v>17</v>
      </c>
      <c r="E24" s="5" t="s">
        <v>6</v>
      </c>
      <c r="F24" s="107">
        <v>0</v>
      </c>
      <c r="G24" s="84">
        <f t="shared" si="0"/>
        <v>0</v>
      </c>
    </row>
    <row r="25" spans="3:7" ht="16.100000000000001" thickBot="1" x14ac:dyDescent="0.35">
      <c r="C25" s="9">
        <v>9</v>
      </c>
      <c r="D25" s="5" t="s">
        <v>18</v>
      </c>
      <c r="E25" s="5" t="s">
        <v>6</v>
      </c>
      <c r="F25" s="107">
        <v>0</v>
      </c>
      <c r="G25" s="84">
        <f t="shared" si="0"/>
        <v>0</v>
      </c>
    </row>
    <row r="26" spans="3:7" ht="16.100000000000001" thickBot="1" x14ac:dyDescent="0.35">
      <c r="C26" s="9">
        <v>10</v>
      </c>
      <c r="D26" s="5" t="s">
        <v>19</v>
      </c>
      <c r="E26" s="5" t="s">
        <v>10</v>
      </c>
      <c r="F26" s="107">
        <v>0</v>
      </c>
      <c r="G26" s="84">
        <f t="shared" si="0"/>
        <v>0</v>
      </c>
    </row>
    <row r="27" spans="3:7" ht="16.100000000000001" thickBot="1" x14ac:dyDescent="0.35">
      <c r="C27" s="9">
        <v>11</v>
      </c>
      <c r="D27" s="5" t="s">
        <v>20</v>
      </c>
      <c r="E27" s="5" t="s">
        <v>6</v>
      </c>
      <c r="F27" s="107">
        <v>0</v>
      </c>
      <c r="G27" s="84">
        <f t="shared" si="0"/>
        <v>0</v>
      </c>
    </row>
    <row r="28" spans="3:7" ht="16.100000000000001" thickBot="1" x14ac:dyDescent="0.35">
      <c r="C28" s="9">
        <v>12</v>
      </c>
      <c r="D28" s="5" t="s">
        <v>21</v>
      </c>
      <c r="E28" s="5" t="s">
        <v>6</v>
      </c>
      <c r="F28" s="107">
        <v>0</v>
      </c>
      <c r="G28" s="84">
        <f t="shared" si="0"/>
        <v>0</v>
      </c>
    </row>
    <row r="29" spans="3:7" ht="29.95" customHeight="1" thickBot="1" x14ac:dyDescent="0.35">
      <c r="C29" s="9">
        <v>13</v>
      </c>
      <c r="D29" s="5" t="s">
        <v>22</v>
      </c>
      <c r="E29" s="5" t="s">
        <v>6</v>
      </c>
      <c r="F29" s="107">
        <v>0</v>
      </c>
      <c r="G29" s="84">
        <f t="shared" si="0"/>
        <v>0</v>
      </c>
    </row>
    <row r="30" spans="3:7" ht="16.100000000000001" thickBot="1" x14ac:dyDescent="0.35">
      <c r="C30" s="9">
        <v>14</v>
      </c>
      <c r="D30" s="5" t="s">
        <v>23</v>
      </c>
      <c r="E30" s="5" t="s">
        <v>6</v>
      </c>
      <c r="F30" s="107">
        <v>0</v>
      </c>
      <c r="G30" s="84">
        <f t="shared" si="0"/>
        <v>0</v>
      </c>
    </row>
    <row r="31" spans="3:7" ht="16.100000000000001" thickBot="1" x14ac:dyDescent="0.35">
      <c r="C31" s="9">
        <v>15</v>
      </c>
      <c r="D31" s="5" t="s">
        <v>24</v>
      </c>
      <c r="E31" s="5" t="s">
        <v>10</v>
      </c>
      <c r="F31" s="107">
        <v>0</v>
      </c>
      <c r="G31" s="84">
        <f t="shared" si="0"/>
        <v>0</v>
      </c>
    </row>
    <row r="32" spans="3:7" ht="47.1" thickBot="1" x14ac:dyDescent="0.35">
      <c r="C32" s="9">
        <v>16</v>
      </c>
      <c r="D32" s="5" t="s">
        <v>158</v>
      </c>
      <c r="E32" s="5" t="s">
        <v>25</v>
      </c>
      <c r="F32" s="107">
        <f>F11*0.05</f>
        <v>0</v>
      </c>
      <c r="G32" s="84">
        <f t="shared" si="0"/>
        <v>0</v>
      </c>
    </row>
    <row r="33" spans="3:9" ht="16.100000000000001" thickBot="1" x14ac:dyDescent="0.35">
      <c r="C33" s="9">
        <v>17</v>
      </c>
      <c r="D33" s="5" t="s">
        <v>26</v>
      </c>
      <c r="E33" s="5" t="s">
        <v>6</v>
      </c>
      <c r="F33" s="107">
        <v>0</v>
      </c>
      <c r="G33" s="84">
        <f t="shared" si="0"/>
        <v>0</v>
      </c>
    </row>
    <row r="34" spans="3:9" ht="16.100000000000001" thickBot="1" x14ac:dyDescent="0.35">
      <c r="C34" s="9">
        <v>18</v>
      </c>
      <c r="D34" s="5" t="s">
        <v>27</v>
      </c>
      <c r="E34" s="5" t="s">
        <v>6</v>
      </c>
      <c r="F34" s="107">
        <v>0</v>
      </c>
      <c r="G34" s="84">
        <f t="shared" si="0"/>
        <v>0</v>
      </c>
    </row>
    <row r="38" spans="3:9" ht="15.55" x14ac:dyDescent="0.3">
      <c r="C38" s="115" t="s">
        <v>28</v>
      </c>
      <c r="D38" s="115"/>
      <c r="E38" s="115"/>
      <c r="F38" s="115"/>
      <c r="G38" s="115"/>
      <c r="H38" s="115"/>
      <c r="I38" s="115"/>
    </row>
    <row r="40" spans="3:9" x14ac:dyDescent="0.3">
      <c r="C40" s="13" t="s">
        <v>29</v>
      </c>
      <c r="D40" s="13"/>
    </row>
    <row r="41" spans="3:9" x14ac:dyDescent="0.3">
      <c r="C41" s="13" t="s">
        <v>30</v>
      </c>
      <c r="D41" s="13"/>
    </row>
    <row r="42" spans="3:9" x14ac:dyDescent="0.3">
      <c r="C42" s="13" t="s">
        <v>31</v>
      </c>
      <c r="D42" s="13"/>
    </row>
    <row r="43" spans="3:9" x14ac:dyDescent="0.3">
      <c r="C43" s="13" t="s">
        <v>32</v>
      </c>
      <c r="D43" s="13"/>
    </row>
    <row r="44" spans="3:9" ht="14.95" thickBot="1" x14ac:dyDescent="0.35">
      <c r="C44" s="14"/>
      <c r="D44" s="14"/>
    </row>
    <row r="45" spans="3:9" ht="31.6" thickBot="1" x14ac:dyDescent="0.35">
      <c r="C45" s="78" t="s">
        <v>8</v>
      </c>
      <c r="D45" s="7" t="s">
        <v>0</v>
      </c>
      <c r="E45" s="7" t="s">
        <v>1</v>
      </c>
      <c r="F45" s="7" t="s">
        <v>33</v>
      </c>
      <c r="G45" s="8" t="s">
        <v>34</v>
      </c>
    </row>
    <row r="46" spans="3:9" ht="28.25" customHeight="1" thickBot="1" x14ac:dyDescent="0.35">
      <c r="C46" s="18">
        <v>1</v>
      </c>
      <c r="D46" s="10" t="s">
        <v>173</v>
      </c>
      <c r="E46" s="80" t="s">
        <v>35</v>
      </c>
      <c r="F46" s="109">
        <v>0</v>
      </c>
      <c r="G46" s="83">
        <f>F46*1.17</f>
        <v>0</v>
      </c>
    </row>
    <row r="47" spans="3:9" ht="31.6" thickBot="1" x14ac:dyDescent="0.35">
      <c r="C47" s="9">
        <v>2</v>
      </c>
      <c r="D47" s="5" t="s">
        <v>36</v>
      </c>
      <c r="E47" s="5" t="s">
        <v>35</v>
      </c>
      <c r="F47" s="107">
        <v>0</v>
      </c>
      <c r="G47" s="83">
        <f t="shared" ref="G47:G49" si="1">F47*1.17</f>
        <v>0</v>
      </c>
    </row>
    <row r="48" spans="3:9" ht="31.6" thickBot="1" x14ac:dyDescent="0.35">
      <c r="C48" s="9">
        <v>3</v>
      </c>
      <c r="D48" s="5" t="s">
        <v>37</v>
      </c>
      <c r="E48" s="5" t="s">
        <v>35</v>
      </c>
      <c r="F48" s="107">
        <v>0</v>
      </c>
      <c r="G48" s="83">
        <f t="shared" si="1"/>
        <v>0</v>
      </c>
    </row>
    <row r="49" spans="3:9" ht="31.6" thickBot="1" x14ac:dyDescent="0.35">
      <c r="C49" s="9">
        <v>4</v>
      </c>
      <c r="D49" s="5" t="s">
        <v>38</v>
      </c>
      <c r="E49" s="5" t="s">
        <v>35</v>
      </c>
      <c r="F49" s="107">
        <v>0</v>
      </c>
      <c r="G49" s="83">
        <f t="shared" si="1"/>
        <v>0</v>
      </c>
    </row>
    <row r="50" spans="3:9" ht="15.55" x14ac:dyDescent="0.3">
      <c r="C50" s="16"/>
      <c r="D50" s="16"/>
      <c r="E50" s="16"/>
      <c r="F50" s="16"/>
      <c r="G50" s="16"/>
      <c r="H50" s="16"/>
      <c r="I50" s="16"/>
    </row>
    <row r="51" spans="3:9" ht="15.55" x14ac:dyDescent="0.3">
      <c r="C51" s="16"/>
      <c r="D51" s="16"/>
      <c r="E51" s="16"/>
      <c r="F51" s="16"/>
      <c r="G51" s="16"/>
      <c r="H51" s="16"/>
      <c r="I51" s="16"/>
    </row>
    <row r="52" spans="3:9" ht="15.55" x14ac:dyDescent="0.3">
      <c r="C52" s="115" t="s">
        <v>159</v>
      </c>
      <c r="D52" s="115"/>
      <c r="E52" s="115"/>
      <c r="F52" s="115"/>
      <c r="G52" s="115"/>
      <c r="H52" s="12"/>
      <c r="I52" s="12"/>
    </row>
    <row r="53" spans="3:9" ht="16.100000000000001" thickBot="1" x14ac:dyDescent="0.35">
      <c r="C53" s="16"/>
      <c r="D53" s="16"/>
      <c r="E53" s="16"/>
      <c r="F53" s="16"/>
      <c r="G53" s="16"/>
      <c r="H53" s="16"/>
      <c r="I53" s="16"/>
    </row>
    <row r="54" spans="3:9" ht="31.6" thickBot="1" x14ac:dyDescent="0.35">
      <c r="C54" s="78" t="s">
        <v>8</v>
      </c>
      <c r="D54" s="7" t="s">
        <v>0</v>
      </c>
      <c r="E54" s="7" t="s">
        <v>1</v>
      </c>
      <c r="F54" s="7" t="s">
        <v>33</v>
      </c>
      <c r="G54" s="8" t="s">
        <v>34</v>
      </c>
    </row>
    <row r="55" spans="3:9" ht="45.45" customHeight="1" thickBot="1" x14ac:dyDescent="0.35">
      <c r="C55" s="72">
        <v>1</v>
      </c>
      <c r="D55" s="11" t="s">
        <v>161</v>
      </c>
      <c r="E55" s="10" t="s">
        <v>162</v>
      </c>
      <c r="F55" s="110">
        <v>0</v>
      </c>
      <c r="G55" s="85">
        <f>F55*1.17</f>
        <v>0</v>
      </c>
    </row>
    <row r="56" spans="3:9" ht="31.6" customHeight="1" thickBot="1" x14ac:dyDescent="0.35">
      <c r="C56" s="46">
        <v>2</v>
      </c>
      <c r="D56" s="15" t="s">
        <v>163</v>
      </c>
      <c r="E56" s="5" t="s">
        <v>162</v>
      </c>
      <c r="F56" s="109">
        <v>0</v>
      </c>
      <c r="G56" s="85">
        <f>F56*1.17</f>
        <v>0</v>
      </c>
    </row>
    <row r="57" spans="3:9" ht="62.6" thickBot="1" x14ac:dyDescent="0.35">
      <c r="C57" s="9">
        <v>3</v>
      </c>
      <c r="D57" s="11" t="s">
        <v>183</v>
      </c>
      <c r="E57" s="80" t="s">
        <v>162</v>
      </c>
      <c r="F57" s="107">
        <v>0</v>
      </c>
      <c r="G57" s="81">
        <f>F57*1.17</f>
        <v>0</v>
      </c>
    </row>
    <row r="58" spans="3:9" ht="16.100000000000001" thickBot="1" x14ac:dyDescent="0.35">
      <c r="C58" s="9">
        <v>4</v>
      </c>
      <c r="D58" s="15" t="s">
        <v>164</v>
      </c>
      <c r="E58" s="5" t="s">
        <v>162</v>
      </c>
      <c r="F58" s="107">
        <v>0</v>
      </c>
      <c r="G58" s="84">
        <f>F58*1.17</f>
        <v>0</v>
      </c>
    </row>
    <row r="59" spans="3:9" ht="14.95" customHeight="1" x14ac:dyDescent="0.3">
      <c r="C59" s="16"/>
      <c r="D59" s="16"/>
      <c r="E59" s="16"/>
      <c r="F59" s="16"/>
      <c r="G59" s="16"/>
      <c r="H59" s="16"/>
      <c r="I59" s="16"/>
    </row>
    <row r="60" spans="3:9" ht="15.55" x14ac:dyDescent="0.3">
      <c r="C60" s="115" t="s">
        <v>160</v>
      </c>
      <c r="D60" s="115"/>
      <c r="E60" s="115"/>
      <c r="F60" s="115"/>
      <c r="G60" s="115"/>
      <c r="H60" s="12"/>
      <c r="I60" s="12"/>
    </row>
    <row r="61" spans="3:9" ht="26.6" customHeight="1" thickBot="1" x14ac:dyDescent="0.35">
      <c r="C61" s="113" t="s">
        <v>39</v>
      </c>
      <c r="D61" s="113"/>
      <c r="E61" s="113"/>
      <c r="F61" s="113"/>
      <c r="G61" s="113"/>
    </row>
    <row r="62" spans="3:9" ht="31.6" thickBot="1" x14ac:dyDescent="0.35">
      <c r="C62" s="78" t="s">
        <v>8</v>
      </c>
      <c r="D62" s="69" t="s">
        <v>0</v>
      </c>
      <c r="E62" s="7" t="s">
        <v>1</v>
      </c>
      <c r="F62" s="7" t="s">
        <v>33</v>
      </c>
      <c r="G62" s="8" t="s">
        <v>34</v>
      </c>
    </row>
    <row r="63" spans="3:9" ht="44.35" customHeight="1" thickBot="1" x14ac:dyDescent="0.35">
      <c r="C63" s="17">
        <v>1</v>
      </c>
      <c r="D63" s="18" t="s">
        <v>41</v>
      </c>
      <c r="E63" s="61" t="s">
        <v>40</v>
      </c>
      <c r="F63" s="110">
        <v>0</v>
      </c>
      <c r="G63" s="85">
        <f>F63*1.17</f>
        <v>0</v>
      </c>
    </row>
    <row r="64" spans="3:9" ht="44.35" customHeight="1" thickBot="1" x14ac:dyDescent="0.35">
      <c r="C64" s="17">
        <v>2</v>
      </c>
      <c r="D64" s="5" t="s">
        <v>42</v>
      </c>
      <c r="E64" s="61" t="s">
        <v>40</v>
      </c>
      <c r="F64" s="110">
        <v>0</v>
      </c>
      <c r="G64" s="85">
        <f t="shared" ref="G64:G66" si="2">F64*1.17</f>
        <v>0</v>
      </c>
    </row>
    <row r="65" spans="3:9" ht="45.7" customHeight="1" thickBot="1" x14ac:dyDescent="0.35">
      <c r="C65" s="17">
        <v>3</v>
      </c>
      <c r="D65" s="5" t="s">
        <v>43</v>
      </c>
      <c r="E65" s="61" t="s">
        <v>40</v>
      </c>
      <c r="F65" s="110">
        <v>0</v>
      </c>
      <c r="G65" s="85">
        <f t="shared" si="2"/>
        <v>0</v>
      </c>
    </row>
    <row r="66" spans="3:9" ht="45.7" customHeight="1" thickBot="1" x14ac:dyDescent="0.35">
      <c r="C66" s="18">
        <v>4</v>
      </c>
      <c r="D66" s="18" t="s">
        <v>44</v>
      </c>
      <c r="E66" s="18" t="s">
        <v>40</v>
      </c>
      <c r="F66" s="109">
        <v>0</v>
      </c>
      <c r="G66" s="81">
        <f t="shared" si="2"/>
        <v>0</v>
      </c>
    </row>
    <row r="67" spans="3:9" ht="45.7" customHeight="1" x14ac:dyDescent="0.3">
      <c r="C67" s="63"/>
      <c r="D67" s="63"/>
      <c r="E67" s="63"/>
      <c r="F67" s="63"/>
      <c r="G67" s="63"/>
      <c r="H67" s="63"/>
    </row>
    <row r="68" spans="3:9" ht="45.7" customHeight="1" thickBot="1" x14ac:dyDescent="0.35">
      <c r="C68" s="114" t="s">
        <v>165</v>
      </c>
      <c r="D68" s="114"/>
      <c r="E68" s="114"/>
      <c r="F68" s="114"/>
      <c r="G68" s="114"/>
    </row>
    <row r="69" spans="3:9" ht="31.6" thickBot="1" x14ac:dyDescent="0.35">
      <c r="C69" s="6"/>
      <c r="D69" s="69" t="s">
        <v>0</v>
      </c>
      <c r="E69" s="7" t="s">
        <v>1</v>
      </c>
      <c r="F69" s="7" t="s">
        <v>33</v>
      </c>
      <c r="G69" s="8" t="s">
        <v>34</v>
      </c>
    </row>
    <row r="70" spans="3:9" ht="52.5" customHeight="1" thickBot="1" x14ac:dyDescent="0.35">
      <c r="C70" s="17">
        <v>1</v>
      </c>
      <c r="D70" s="18" t="s">
        <v>41</v>
      </c>
      <c r="E70" s="61" t="s">
        <v>40</v>
      </c>
      <c r="F70" s="110">
        <v>0</v>
      </c>
      <c r="G70" s="85">
        <f>F70*1.17</f>
        <v>0</v>
      </c>
    </row>
    <row r="71" spans="3:9" ht="31.6" thickBot="1" x14ac:dyDescent="0.35">
      <c r="C71" s="17">
        <v>2</v>
      </c>
      <c r="D71" s="5" t="s">
        <v>42</v>
      </c>
      <c r="E71" s="61" t="s">
        <v>40</v>
      </c>
      <c r="F71" s="110">
        <v>0</v>
      </c>
      <c r="G71" s="85">
        <f t="shared" ref="G71:G73" si="3">F71*1.17</f>
        <v>0</v>
      </c>
    </row>
    <row r="72" spans="3:9" ht="45.7" customHeight="1" thickBot="1" x14ac:dyDescent="0.35">
      <c r="C72" s="17">
        <v>3</v>
      </c>
      <c r="D72" s="5" t="s">
        <v>43</v>
      </c>
      <c r="E72" s="61" t="s">
        <v>40</v>
      </c>
      <c r="F72" s="110">
        <v>0</v>
      </c>
      <c r="G72" s="85">
        <f t="shared" si="3"/>
        <v>0</v>
      </c>
    </row>
    <row r="73" spans="3:9" ht="50.3" customHeight="1" thickBot="1" x14ac:dyDescent="0.35">
      <c r="C73" s="18">
        <v>4</v>
      </c>
      <c r="D73" s="5" t="s">
        <v>44</v>
      </c>
      <c r="E73" s="18" t="s">
        <v>40</v>
      </c>
      <c r="F73" s="109">
        <v>0</v>
      </c>
      <c r="G73" s="81">
        <f t="shared" si="3"/>
        <v>0</v>
      </c>
    </row>
    <row r="74" spans="3:9" ht="15.55" x14ac:dyDescent="0.3">
      <c r="C74" s="16"/>
      <c r="D74" s="16"/>
      <c r="E74" s="16"/>
      <c r="F74" s="16"/>
      <c r="G74" s="16"/>
      <c r="I74" s="16"/>
    </row>
    <row r="75" spans="3:9" ht="16.100000000000001" thickBot="1" x14ac:dyDescent="0.35">
      <c r="C75" s="115" t="s">
        <v>45</v>
      </c>
      <c r="D75" s="115"/>
      <c r="E75" s="115"/>
      <c r="F75" s="115"/>
      <c r="G75" s="115"/>
      <c r="H75" s="12"/>
    </row>
    <row r="76" spans="3:9" ht="48.05" customHeight="1" thickBot="1" x14ac:dyDescent="0.35">
      <c r="C76" s="6" t="s">
        <v>8</v>
      </c>
      <c r="D76" s="79" t="s">
        <v>0</v>
      </c>
      <c r="E76" s="79" t="s">
        <v>46</v>
      </c>
      <c r="F76" s="8" t="s">
        <v>47</v>
      </c>
      <c r="G76" s="8" t="s">
        <v>33</v>
      </c>
      <c r="H76" s="8" t="s">
        <v>34</v>
      </c>
    </row>
    <row r="77" spans="3:9" ht="47.1" thickBot="1" x14ac:dyDescent="0.35">
      <c r="C77" s="9">
        <v>1.1000000000000001</v>
      </c>
      <c r="D77" s="5" t="s">
        <v>49</v>
      </c>
      <c r="E77" s="19" t="s">
        <v>48</v>
      </c>
      <c r="F77" s="5" t="s">
        <v>50</v>
      </c>
      <c r="G77" s="103">
        <v>0</v>
      </c>
      <c r="H77" s="84">
        <f>G77*1.17</f>
        <v>0</v>
      </c>
    </row>
    <row r="78" spans="3:9" ht="47.1" thickBot="1" x14ac:dyDescent="0.35">
      <c r="C78" s="9">
        <v>1.2</v>
      </c>
      <c r="D78" s="5" t="s">
        <v>51</v>
      </c>
      <c r="E78" s="19" t="s">
        <v>48</v>
      </c>
      <c r="F78" s="5" t="s">
        <v>52</v>
      </c>
      <c r="G78" s="107">
        <v>0</v>
      </c>
      <c r="H78" s="84">
        <f t="shared" ref="H78:H80" si="4">G78*1.17</f>
        <v>0</v>
      </c>
    </row>
    <row r="79" spans="3:9" ht="47.1" thickBot="1" x14ac:dyDescent="0.35">
      <c r="C79" s="9">
        <v>1.3</v>
      </c>
      <c r="D79" s="5" t="s">
        <v>53</v>
      </c>
      <c r="E79" s="19" t="s">
        <v>48</v>
      </c>
      <c r="F79" s="5" t="s">
        <v>54</v>
      </c>
      <c r="G79" s="107">
        <v>0</v>
      </c>
      <c r="H79" s="84">
        <f t="shared" si="4"/>
        <v>0</v>
      </c>
    </row>
    <row r="80" spans="3:9" ht="62.6" customHeight="1" thickBot="1" x14ac:dyDescent="0.35">
      <c r="C80" s="9">
        <v>1.4</v>
      </c>
      <c r="D80" s="5" t="s">
        <v>55</v>
      </c>
      <c r="E80" s="19" t="s">
        <v>48</v>
      </c>
      <c r="F80" s="5" t="s">
        <v>56</v>
      </c>
      <c r="G80" s="107">
        <v>0</v>
      </c>
      <c r="H80" s="84">
        <f t="shared" si="4"/>
        <v>0</v>
      </c>
    </row>
    <row r="81" spans="3:9" ht="15.55" x14ac:dyDescent="0.3">
      <c r="C81" s="16"/>
      <c r="D81" s="16"/>
      <c r="E81" s="16"/>
      <c r="F81" s="16"/>
      <c r="G81" s="16"/>
      <c r="H81" s="16"/>
      <c r="I81" s="16"/>
    </row>
    <row r="82" spans="3:9" ht="15.55" x14ac:dyDescent="0.3">
      <c r="C82" s="115" t="s">
        <v>57</v>
      </c>
      <c r="D82" s="115"/>
      <c r="E82" s="115"/>
      <c r="F82" s="115"/>
      <c r="G82" s="115"/>
      <c r="H82" s="115"/>
      <c r="I82" s="115"/>
    </row>
    <row r="83" spans="3:9" ht="16.100000000000001" thickBot="1" x14ac:dyDescent="0.35">
      <c r="C83" s="166" t="s">
        <v>58</v>
      </c>
      <c r="D83" s="166"/>
      <c r="E83" s="166"/>
      <c r="F83" s="166"/>
      <c r="G83" s="166"/>
      <c r="H83" s="166"/>
      <c r="I83" s="20"/>
    </row>
    <row r="84" spans="3:9" ht="45" customHeight="1" x14ac:dyDescent="0.3">
      <c r="C84" s="176" t="s">
        <v>8</v>
      </c>
      <c r="D84" s="71" t="s">
        <v>59</v>
      </c>
      <c r="E84" s="97" t="s">
        <v>60</v>
      </c>
      <c r="F84" s="98" t="s">
        <v>189</v>
      </c>
      <c r="G84" s="97" t="s">
        <v>61</v>
      </c>
      <c r="H84" s="171" t="s">
        <v>62</v>
      </c>
      <c r="I84" s="171" t="s">
        <v>175</v>
      </c>
    </row>
    <row r="85" spans="3:9" ht="16.100000000000001" thickBot="1" x14ac:dyDescent="0.35">
      <c r="C85" s="177"/>
      <c r="D85" s="21"/>
      <c r="E85" s="70" t="s">
        <v>63</v>
      </c>
      <c r="F85" s="99" t="s">
        <v>64</v>
      </c>
      <c r="G85" s="70" t="s">
        <v>174</v>
      </c>
      <c r="H85" s="172"/>
      <c r="I85" s="172"/>
    </row>
    <row r="86" spans="3:9" ht="16.100000000000001" thickBot="1" x14ac:dyDescent="0.35">
      <c r="C86" s="92">
        <v>1</v>
      </c>
      <c r="D86" s="22" t="s">
        <v>65</v>
      </c>
      <c r="E86" s="23">
        <v>3</v>
      </c>
      <c r="F86" s="111">
        <f>G77</f>
        <v>0</v>
      </c>
      <c r="G86" s="82">
        <f>F86*E86</f>
        <v>0</v>
      </c>
      <c r="H86" s="86">
        <v>0.2</v>
      </c>
      <c r="I86" s="81">
        <f>H86*G86</f>
        <v>0</v>
      </c>
    </row>
    <row r="87" spans="3:9" ht="16.100000000000001" thickBot="1" x14ac:dyDescent="0.35">
      <c r="C87" s="92">
        <v>2</v>
      </c>
      <c r="D87" s="22" t="s">
        <v>66</v>
      </c>
      <c r="E87" s="23">
        <v>7</v>
      </c>
      <c r="F87" s="111">
        <f t="shared" ref="F87:F89" si="5">G78</f>
        <v>0</v>
      </c>
      <c r="G87" s="82">
        <f>F87*E87</f>
        <v>0</v>
      </c>
      <c r="H87" s="86">
        <v>0.3</v>
      </c>
      <c r="I87" s="84">
        <f>H87*G87</f>
        <v>0</v>
      </c>
    </row>
    <row r="88" spans="3:9" ht="16.100000000000001" thickBot="1" x14ac:dyDescent="0.35">
      <c r="C88" s="92">
        <v>3</v>
      </c>
      <c r="D88" s="24" t="s">
        <v>67</v>
      </c>
      <c r="E88" s="23">
        <v>15</v>
      </c>
      <c r="F88" s="111">
        <f t="shared" si="5"/>
        <v>0</v>
      </c>
      <c r="G88" s="82">
        <f>F88*E88</f>
        <v>0</v>
      </c>
      <c r="H88" s="86">
        <v>0.3</v>
      </c>
      <c r="I88" s="84">
        <f>H88*G88</f>
        <v>0</v>
      </c>
    </row>
    <row r="89" spans="3:9" ht="16.100000000000001" thickBot="1" x14ac:dyDescent="0.35">
      <c r="C89" s="92">
        <v>4</v>
      </c>
      <c r="D89" s="9" t="s">
        <v>68</v>
      </c>
      <c r="E89" s="23">
        <v>30</v>
      </c>
      <c r="F89" s="111">
        <f t="shared" si="5"/>
        <v>0</v>
      </c>
      <c r="G89" s="82">
        <f>F89*E89</f>
        <v>0</v>
      </c>
      <c r="H89" s="87">
        <v>0.2</v>
      </c>
      <c r="I89" s="84">
        <f>H89*G89</f>
        <v>0</v>
      </c>
    </row>
    <row r="90" spans="3:9" ht="16.100000000000001" thickBot="1" x14ac:dyDescent="0.35">
      <c r="C90" s="92">
        <v>5</v>
      </c>
      <c r="D90" s="62" t="s">
        <v>172</v>
      </c>
      <c r="E90" s="23"/>
      <c r="F90" s="174" t="s">
        <v>171</v>
      </c>
      <c r="G90" s="174"/>
      <c r="H90" s="174"/>
      <c r="I90" s="175"/>
    </row>
    <row r="91" spans="3:9" ht="38.25" customHeight="1" thickBot="1" x14ac:dyDescent="0.35">
      <c r="C91" s="92">
        <v>6</v>
      </c>
      <c r="D91" s="25" t="s">
        <v>69</v>
      </c>
      <c r="E91" s="26"/>
      <c r="F91" s="173">
        <f>I86+I87+I88+I89</f>
        <v>0</v>
      </c>
      <c r="G91" s="174"/>
      <c r="H91" s="174"/>
      <c r="I91" s="175"/>
    </row>
    <row r="92" spans="3:9" ht="15.55" x14ac:dyDescent="0.3">
      <c r="C92" s="27"/>
      <c r="D92" s="27"/>
    </row>
    <row r="93" spans="3:9" ht="16.100000000000001" thickBot="1" x14ac:dyDescent="0.35">
      <c r="C93" s="115" t="s">
        <v>70</v>
      </c>
      <c r="D93" s="115"/>
      <c r="E93" s="115"/>
      <c r="F93" s="115"/>
      <c r="G93" s="115"/>
    </row>
    <row r="94" spans="3:9" ht="31.6" thickBot="1" x14ac:dyDescent="0.35">
      <c r="C94" s="73" t="s">
        <v>8</v>
      </c>
      <c r="D94" s="73" t="s">
        <v>0</v>
      </c>
      <c r="E94" s="73" t="s">
        <v>1</v>
      </c>
      <c r="F94" s="73" t="s">
        <v>166</v>
      </c>
      <c r="G94" s="74" t="s">
        <v>34</v>
      </c>
    </row>
    <row r="95" spans="3:9" ht="53.2" customHeight="1" thickBot="1" x14ac:dyDescent="0.35">
      <c r="C95" s="93">
        <v>1</v>
      </c>
      <c r="D95" s="5" t="s">
        <v>72</v>
      </c>
      <c r="E95" s="5" t="s">
        <v>71</v>
      </c>
      <c r="F95" s="112">
        <f>F91</f>
        <v>0</v>
      </c>
      <c r="G95" s="81">
        <f>F95*1.17</f>
        <v>0</v>
      </c>
    </row>
    <row r="96" spans="3:9" ht="15.55" x14ac:dyDescent="0.3">
      <c r="C96" s="16"/>
      <c r="D96" s="16"/>
      <c r="E96" s="16"/>
      <c r="F96" s="16"/>
      <c r="G96" s="16"/>
      <c r="H96" s="16"/>
      <c r="I96" s="16"/>
    </row>
    <row r="97" spans="3:9" ht="15.55" x14ac:dyDescent="0.3">
      <c r="C97" s="16"/>
      <c r="D97" s="16"/>
      <c r="E97" s="16"/>
      <c r="F97" s="16"/>
      <c r="G97" s="16"/>
      <c r="H97" s="16"/>
      <c r="I97" s="16"/>
    </row>
    <row r="98" spans="3:9" ht="16.100000000000001" thickBot="1" x14ac:dyDescent="0.35">
      <c r="C98" s="115" t="s">
        <v>73</v>
      </c>
      <c r="D98" s="115"/>
      <c r="E98" s="115"/>
      <c r="F98" s="115"/>
      <c r="G98" s="115"/>
    </row>
    <row r="99" spans="3:9" ht="31.6" thickBot="1" x14ac:dyDescent="0.35">
      <c r="C99" s="78" t="s">
        <v>8</v>
      </c>
      <c r="D99" s="73" t="s">
        <v>0</v>
      </c>
      <c r="E99" s="73" t="s">
        <v>1</v>
      </c>
      <c r="F99" s="73" t="s">
        <v>33</v>
      </c>
      <c r="G99" s="74" t="s">
        <v>34</v>
      </c>
    </row>
    <row r="100" spans="3:9" ht="84.2" customHeight="1" thickBot="1" x14ac:dyDescent="0.35">
      <c r="C100" s="9">
        <v>1</v>
      </c>
      <c r="D100" s="5" t="s">
        <v>75</v>
      </c>
      <c r="E100" s="5" t="s">
        <v>74</v>
      </c>
      <c r="F100" s="107">
        <v>0</v>
      </c>
      <c r="G100" s="84">
        <f>F100*1.17</f>
        <v>0</v>
      </c>
    </row>
    <row r="101" spans="3:9" ht="47.1" thickBot="1" x14ac:dyDescent="0.35">
      <c r="C101" s="9">
        <v>2</v>
      </c>
      <c r="D101" s="5" t="s">
        <v>76</v>
      </c>
      <c r="E101" s="5" t="s">
        <v>74</v>
      </c>
      <c r="F101" s="107">
        <v>0</v>
      </c>
      <c r="G101" s="84">
        <f t="shared" ref="G101:G102" si="6">F101*1.17</f>
        <v>0</v>
      </c>
    </row>
    <row r="102" spans="3:9" ht="66.5" customHeight="1" thickBot="1" x14ac:dyDescent="0.35">
      <c r="C102" s="9">
        <v>3</v>
      </c>
      <c r="D102" s="5" t="s">
        <v>77</v>
      </c>
      <c r="E102" s="5" t="s">
        <v>74</v>
      </c>
      <c r="F102" s="107">
        <v>0</v>
      </c>
      <c r="G102" s="84">
        <f t="shared" si="6"/>
        <v>0</v>
      </c>
    </row>
    <row r="103" spans="3:9" ht="15.55" x14ac:dyDescent="0.3">
      <c r="C103" s="16"/>
      <c r="D103" s="16"/>
      <c r="E103" s="16"/>
      <c r="F103" s="16"/>
      <c r="G103" s="16"/>
      <c r="H103" s="16"/>
      <c r="I103" s="16"/>
    </row>
    <row r="104" spans="3:9" ht="15.55" x14ac:dyDescent="0.3">
      <c r="C104" s="16"/>
      <c r="D104" s="16"/>
      <c r="E104" s="16"/>
      <c r="F104" s="16"/>
      <c r="G104" s="16"/>
      <c r="H104" s="16"/>
      <c r="I104" s="16"/>
    </row>
    <row r="105" spans="3:9" ht="15.55" x14ac:dyDescent="0.3">
      <c r="C105" s="115" t="s">
        <v>78</v>
      </c>
      <c r="D105" s="115"/>
      <c r="E105" s="115"/>
      <c r="F105" s="115"/>
      <c r="G105" s="115"/>
      <c r="H105" s="115"/>
      <c r="I105" s="115"/>
    </row>
    <row r="106" spans="3:9" ht="68.95" customHeight="1" thickBot="1" x14ac:dyDescent="0.35">
      <c r="C106" s="114" t="s">
        <v>79</v>
      </c>
      <c r="D106" s="114"/>
      <c r="E106" s="114"/>
      <c r="F106" s="114"/>
      <c r="G106" s="114"/>
      <c r="H106" s="114"/>
    </row>
    <row r="107" spans="3:9" ht="57.05" customHeight="1" thickBot="1" x14ac:dyDescent="0.35">
      <c r="C107" s="75" t="s">
        <v>8</v>
      </c>
      <c r="D107" s="75" t="s">
        <v>0</v>
      </c>
      <c r="E107" s="76" t="s">
        <v>80</v>
      </c>
      <c r="F107" s="76" t="s">
        <v>81</v>
      </c>
      <c r="G107" s="76" t="s">
        <v>82</v>
      </c>
      <c r="H107" s="76" t="s">
        <v>83</v>
      </c>
      <c r="I107" s="77" t="s">
        <v>84</v>
      </c>
    </row>
    <row r="108" spans="3:9" ht="72" customHeight="1" thickBot="1" x14ac:dyDescent="0.35">
      <c r="C108" s="94">
        <v>1</v>
      </c>
      <c r="D108" s="59" t="s">
        <v>85</v>
      </c>
      <c r="E108" s="60" t="s">
        <v>86</v>
      </c>
      <c r="F108" s="60" t="s">
        <v>87</v>
      </c>
      <c r="G108" s="88" t="s">
        <v>88</v>
      </c>
      <c r="H108" s="89">
        <f>30*155*12*11</f>
        <v>613800</v>
      </c>
      <c r="I108" s="90">
        <f>H108*1.17</f>
        <v>718146</v>
      </c>
    </row>
    <row r="109" spans="3:9" ht="15.55" x14ac:dyDescent="0.3">
      <c r="C109" s="27"/>
      <c r="D109" s="27"/>
    </row>
    <row r="110" spans="3:9" ht="15.55" x14ac:dyDescent="0.3">
      <c r="C110" s="16"/>
      <c r="D110" s="16"/>
      <c r="E110" s="16"/>
      <c r="F110" s="16"/>
      <c r="G110" s="16"/>
      <c r="H110" s="16"/>
      <c r="I110" s="16"/>
    </row>
    <row r="111" spans="3:9" ht="16.100000000000001" thickBot="1" x14ac:dyDescent="0.35">
      <c r="C111" s="115" t="s">
        <v>168</v>
      </c>
      <c r="D111" s="115"/>
      <c r="E111" s="115"/>
      <c r="F111" s="115"/>
      <c r="G111" s="115"/>
    </row>
    <row r="112" spans="3:9" ht="38.25" customHeight="1" thickBot="1" x14ac:dyDescent="0.35">
      <c r="C112" s="77" t="s">
        <v>8</v>
      </c>
      <c r="D112" s="77" t="s">
        <v>0</v>
      </c>
      <c r="E112" s="77" t="s">
        <v>1</v>
      </c>
      <c r="F112" s="77" t="s">
        <v>33</v>
      </c>
      <c r="G112" s="77" t="s">
        <v>34</v>
      </c>
    </row>
    <row r="113" spans="3:11" ht="47.65" customHeight="1" thickBot="1" x14ac:dyDescent="0.35">
      <c r="C113" s="9">
        <v>1</v>
      </c>
      <c r="D113" s="5" t="s">
        <v>90</v>
      </c>
      <c r="E113" s="23" t="s">
        <v>89</v>
      </c>
      <c r="F113" s="107">
        <v>0</v>
      </c>
      <c r="G113" s="84">
        <f>F113*1.17</f>
        <v>0</v>
      </c>
    </row>
    <row r="114" spans="3:11" ht="52.65" customHeight="1" thickBot="1" x14ac:dyDescent="0.35">
      <c r="C114" s="9">
        <v>2</v>
      </c>
      <c r="D114" s="5" t="s">
        <v>91</v>
      </c>
      <c r="E114" s="23" t="s">
        <v>89</v>
      </c>
      <c r="F114" s="107">
        <v>0</v>
      </c>
      <c r="G114" s="84">
        <f t="shared" ref="G114:G115" si="7">F114*1.17</f>
        <v>0</v>
      </c>
    </row>
    <row r="115" spans="3:11" ht="95.85" customHeight="1" thickBot="1" x14ac:dyDescent="0.35">
      <c r="C115" s="9">
        <v>3</v>
      </c>
      <c r="D115" s="5" t="s">
        <v>92</v>
      </c>
      <c r="E115" s="23" t="s">
        <v>89</v>
      </c>
      <c r="F115" s="107">
        <v>0</v>
      </c>
      <c r="G115" s="84">
        <f t="shared" si="7"/>
        <v>0</v>
      </c>
    </row>
    <row r="116" spans="3:11" ht="15.55" x14ac:dyDescent="0.3">
      <c r="C116" s="16"/>
      <c r="D116" s="16"/>
      <c r="E116" s="16"/>
      <c r="F116" s="16"/>
      <c r="G116" s="16"/>
      <c r="H116" s="16"/>
      <c r="I116" s="16"/>
    </row>
    <row r="117" spans="3:11" ht="15.55" x14ac:dyDescent="0.3">
      <c r="C117" s="16"/>
      <c r="D117" s="16"/>
      <c r="E117" s="16"/>
      <c r="F117" s="16"/>
      <c r="G117" s="16"/>
      <c r="H117" s="16"/>
      <c r="I117" s="16"/>
    </row>
    <row r="118" spans="3:11" ht="32.950000000000003" customHeight="1" thickBot="1" x14ac:dyDescent="0.35">
      <c r="C118" s="165" t="s">
        <v>182</v>
      </c>
      <c r="D118" s="166"/>
      <c r="E118" s="166"/>
      <c r="F118" s="166"/>
      <c r="G118" s="166"/>
      <c r="H118" s="166"/>
      <c r="I118" s="166"/>
      <c r="J118" s="166"/>
      <c r="K118" s="166"/>
    </row>
    <row r="119" spans="3:11" ht="54.85" customHeight="1" x14ac:dyDescent="0.3">
      <c r="C119" s="167" t="s">
        <v>8</v>
      </c>
      <c r="D119" s="169" t="s">
        <v>93</v>
      </c>
      <c r="E119" s="169" t="s">
        <v>176</v>
      </c>
      <c r="F119" s="169" t="s">
        <v>94</v>
      </c>
      <c r="G119" s="64" t="s">
        <v>95</v>
      </c>
      <c r="H119" s="64" t="s">
        <v>62</v>
      </c>
      <c r="I119" s="65" t="s">
        <v>96</v>
      </c>
      <c r="J119" s="64" t="s">
        <v>97</v>
      </c>
      <c r="K119" s="66" t="s">
        <v>98</v>
      </c>
    </row>
    <row r="120" spans="3:11" ht="31.05" customHeight="1" x14ac:dyDescent="0.3">
      <c r="C120" s="168"/>
      <c r="D120" s="170"/>
      <c r="E120" s="170"/>
      <c r="F120" s="170"/>
      <c r="G120" s="28" t="s">
        <v>99</v>
      </c>
      <c r="H120" s="29" t="s">
        <v>100</v>
      </c>
      <c r="I120" s="30" t="s">
        <v>101</v>
      </c>
      <c r="J120" s="30" t="s">
        <v>102</v>
      </c>
      <c r="K120" s="31" t="s">
        <v>102</v>
      </c>
    </row>
    <row r="121" spans="3:11" ht="21.6" customHeight="1" x14ac:dyDescent="0.3">
      <c r="C121" s="168"/>
      <c r="D121" s="170"/>
      <c r="E121" s="170"/>
      <c r="F121" s="170"/>
      <c r="G121" s="29" t="s">
        <v>63</v>
      </c>
      <c r="H121" s="30" t="s">
        <v>103</v>
      </c>
      <c r="I121" s="32"/>
      <c r="J121" s="30" t="s">
        <v>104</v>
      </c>
      <c r="K121" s="33" t="s">
        <v>105</v>
      </c>
    </row>
    <row r="122" spans="3:11" ht="33.799999999999997" customHeight="1" x14ac:dyDescent="0.3">
      <c r="C122" s="141">
        <v>1</v>
      </c>
      <c r="D122" s="159" t="s">
        <v>106</v>
      </c>
      <c r="E122" s="155" t="s">
        <v>107</v>
      </c>
      <c r="F122" s="34" t="s">
        <v>108</v>
      </c>
      <c r="G122" s="35">
        <v>118750</v>
      </c>
      <c r="H122" s="162">
        <v>0.8</v>
      </c>
      <c r="I122" s="36">
        <v>0.44</v>
      </c>
      <c r="J122" s="37">
        <f>F11</f>
        <v>0</v>
      </c>
      <c r="K122" s="38">
        <f>J122*I122*$H$122*G122</f>
        <v>0</v>
      </c>
    </row>
    <row r="123" spans="3:11" ht="70.900000000000006" customHeight="1" thickBot="1" x14ac:dyDescent="0.35">
      <c r="C123" s="142"/>
      <c r="D123" s="160"/>
      <c r="E123" s="156"/>
      <c r="F123" s="62" t="s">
        <v>155</v>
      </c>
      <c r="G123" s="35">
        <v>6250</v>
      </c>
      <c r="H123" s="163"/>
      <c r="I123" s="36">
        <v>0.05</v>
      </c>
      <c r="J123" s="37">
        <f>F12</f>
        <v>0</v>
      </c>
      <c r="K123" s="38">
        <f>J123*I123*$H$122*G123</f>
        <v>0</v>
      </c>
    </row>
    <row r="124" spans="3:11" ht="32.15" x14ac:dyDescent="0.3">
      <c r="C124" s="142"/>
      <c r="D124" s="160"/>
      <c r="E124" s="156"/>
      <c r="F124" s="34" t="s">
        <v>109</v>
      </c>
      <c r="G124" s="35">
        <v>12</v>
      </c>
      <c r="H124" s="163"/>
      <c r="I124" s="36">
        <v>0.05</v>
      </c>
      <c r="J124" s="37">
        <f>F17</f>
        <v>0</v>
      </c>
      <c r="K124" s="38">
        <f t="shared" ref="K124:K141" si="8">J124*I124*$H$122*G124</f>
        <v>0</v>
      </c>
    </row>
    <row r="125" spans="3:11" ht="32.15" x14ac:dyDescent="0.3">
      <c r="C125" s="142"/>
      <c r="D125" s="160"/>
      <c r="E125" s="156"/>
      <c r="F125" s="34" t="s">
        <v>110</v>
      </c>
      <c r="G125" s="35">
        <v>12</v>
      </c>
      <c r="H125" s="163"/>
      <c r="I125" s="36">
        <v>0.05</v>
      </c>
      <c r="J125" s="37">
        <f>F26</f>
        <v>0</v>
      </c>
      <c r="K125" s="38">
        <f t="shared" si="8"/>
        <v>0</v>
      </c>
    </row>
    <row r="126" spans="3:11" ht="36" customHeight="1" x14ac:dyDescent="0.3">
      <c r="C126" s="142"/>
      <c r="D126" s="160"/>
      <c r="E126" s="156"/>
      <c r="F126" s="34" t="s">
        <v>111</v>
      </c>
      <c r="G126" s="39">
        <v>1850</v>
      </c>
      <c r="H126" s="163"/>
      <c r="I126" s="36">
        <v>0.02</v>
      </c>
      <c r="J126" s="37">
        <f>F28</f>
        <v>0</v>
      </c>
      <c r="K126" s="38">
        <f t="shared" si="8"/>
        <v>0</v>
      </c>
    </row>
    <row r="127" spans="3:11" ht="24.4" customHeight="1" x14ac:dyDescent="0.3">
      <c r="C127" s="142"/>
      <c r="D127" s="160"/>
      <c r="E127" s="156"/>
      <c r="F127" s="34" t="s">
        <v>112</v>
      </c>
      <c r="G127" s="40">
        <v>3700</v>
      </c>
      <c r="H127" s="163"/>
      <c r="I127" s="36">
        <v>0.02</v>
      </c>
      <c r="J127" s="37">
        <f>F29</f>
        <v>0</v>
      </c>
      <c r="K127" s="38">
        <f t="shared" si="8"/>
        <v>0</v>
      </c>
    </row>
    <row r="128" spans="3:11" ht="26.05" customHeight="1" x14ac:dyDescent="0.3">
      <c r="C128" s="142"/>
      <c r="D128" s="160"/>
      <c r="E128" s="156"/>
      <c r="F128" s="34" t="s">
        <v>113</v>
      </c>
      <c r="G128" s="40">
        <v>7400</v>
      </c>
      <c r="H128" s="163"/>
      <c r="I128" s="36">
        <v>0.02</v>
      </c>
      <c r="J128" s="37">
        <f>F30</f>
        <v>0</v>
      </c>
      <c r="K128" s="38">
        <f t="shared" si="8"/>
        <v>0</v>
      </c>
    </row>
    <row r="129" spans="3:11" ht="59.85" x14ac:dyDescent="0.3">
      <c r="C129" s="142"/>
      <c r="D129" s="160"/>
      <c r="E129" s="156"/>
      <c r="F129" s="34" t="s">
        <v>177</v>
      </c>
      <c r="G129" s="40">
        <v>1000</v>
      </c>
      <c r="H129" s="163"/>
      <c r="I129" s="36">
        <v>0.02</v>
      </c>
      <c r="J129" s="37">
        <f>F32</f>
        <v>0</v>
      </c>
      <c r="K129" s="38">
        <f>J129*I129*$H$122*G129</f>
        <v>0</v>
      </c>
    </row>
    <row r="130" spans="3:11" ht="56.25" customHeight="1" x14ac:dyDescent="0.3">
      <c r="C130" s="142"/>
      <c r="D130" s="160"/>
      <c r="E130" s="156"/>
      <c r="F130" s="34" t="s">
        <v>114</v>
      </c>
      <c r="G130" s="35">
        <v>12</v>
      </c>
      <c r="H130" s="163"/>
      <c r="I130" s="36">
        <v>0.02</v>
      </c>
      <c r="J130" s="37">
        <f>F31</f>
        <v>0</v>
      </c>
      <c r="K130" s="38">
        <f t="shared" si="8"/>
        <v>0</v>
      </c>
    </row>
    <row r="131" spans="3:11" ht="32.15" x14ac:dyDescent="0.3">
      <c r="C131" s="142"/>
      <c r="D131" s="160"/>
      <c r="E131" s="156"/>
      <c r="F131" s="34" t="s">
        <v>115</v>
      </c>
      <c r="G131" s="41">
        <v>12</v>
      </c>
      <c r="H131" s="163"/>
      <c r="I131" s="42">
        <v>0.03</v>
      </c>
      <c r="J131" s="37">
        <f>F20</f>
        <v>0</v>
      </c>
      <c r="K131" s="38">
        <f t="shared" si="8"/>
        <v>0</v>
      </c>
    </row>
    <row r="132" spans="3:11" ht="32.15" x14ac:dyDescent="0.3">
      <c r="C132" s="142"/>
      <c r="D132" s="160"/>
      <c r="E132" s="156"/>
      <c r="F132" s="34" t="s">
        <v>157</v>
      </c>
      <c r="G132" s="41">
        <v>1850</v>
      </c>
      <c r="H132" s="163"/>
      <c r="I132" s="42">
        <v>0.02</v>
      </c>
      <c r="J132" s="37">
        <f>F22</f>
        <v>0</v>
      </c>
      <c r="K132" s="38">
        <f t="shared" si="8"/>
        <v>0</v>
      </c>
    </row>
    <row r="133" spans="3:11" ht="27" customHeight="1" x14ac:dyDescent="0.3">
      <c r="C133" s="142"/>
      <c r="D133" s="160"/>
      <c r="E133" s="156"/>
      <c r="F133" s="34" t="s">
        <v>116</v>
      </c>
      <c r="G133" s="40">
        <v>9250</v>
      </c>
      <c r="H133" s="163"/>
      <c r="I133" s="42">
        <v>0.03</v>
      </c>
      <c r="J133" s="37">
        <f>F24</f>
        <v>0</v>
      </c>
      <c r="K133" s="38">
        <f t="shared" si="8"/>
        <v>0</v>
      </c>
    </row>
    <row r="134" spans="3:11" ht="32.15" x14ac:dyDescent="0.3">
      <c r="C134" s="142"/>
      <c r="D134" s="160"/>
      <c r="E134" s="156"/>
      <c r="F134" s="34" t="s">
        <v>117</v>
      </c>
      <c r="G134" s="35">
        <v>36</v>
      </c>
      <c r="H134" s="163"/>
      <c r="I134" s="43">
        <v>0.05</v>
      </c>
      <c r="J134" s="37">
        <f>F18</f>
        <v>0</v>
      </c>
      <c r="K134" s="38">
        <f t="shared" si="8"/>
        <v>0</v>
      </c>
    </row>
    <row r="135" spans="3:11" ht="43.2" customHeight="1" x14ac:dyDescent="0.3">
      <c r="C135" s="142"/>
      <c r="D135" s="160"/>
      <c r="E135" s="156"/>
      <c r="F135" s="34" t="s">
        <v>118</v>
      </c>
      <c r="G135" s="35">
        <v>2000</v>
      </c>
      <c r="H135" s="163"/>
      <c r="I135" s="43">
        <v>0.02</v>
      </c>
      <c r="J135" s="37">
        <f>F27</f>
        <v>0</v>
      </c>
      <c r="K135" s="38">
        <f t="shared" si="8"/>
        <v>0</v>
      </c>
    </row>
    <row r="136" spans="3:11" ht="69.8" customHeight="1" x14ac:dyDescent="0.3">
      <c r="C136" s="142"/>
      <c r="D136" s="160"/>
      <c r="E136" s="156"/>
      <c r="F136" s="34" t="s">
        <v>119</v>
      </c>
      <c r="G136" s="35">
        <v>1850</v>
      </c>
      <c r="H136" s="163"/>
      <c r="I136" s="43">
        <v>0.05</v>
      </c>
      <c r="J136" s="37">
        <f>F25</f>
        <v>0</v>
      </c>
      <c r="K136" s="38">
        <f t="shared" si="8"/>
        <v>0</v>
      </c>
    </row>
    <row r="137" spans="3:11" ht="45.45" customHeight="1" x14ac:dyDescent="0.3">
      <c r="C137" s="142"/>
      <c r="D137" s="160"/>
      <c r="E137" s="156"/>
      <c r="F137" s="34" t="s">
        <v>120</v>
      </c>
      <c r="G137" s="35">
        <v>1850</v>
      </c>
      <c r="H137" s="163"/>
      <c r="I137" s="43">
        <v>0.03</v>
      </c>
      <c r="J137" s="37">
        <f>F33</f>
        <v>0</v>
      </c>
      <c r="K137" s="38">
        <f t="shared" si="8"/>
        <v>0</v>
      </c>
    </row>
    <row r="138" spans="3:11" ht="39.9" customHeight="1" x14ac:dyDescent="0.3">
      <c r="C138" s="142"/>
      <c r="D138" s="160"/>
      <c r="E138" s="156"/>
      <c r="F138" s="34" t="s">
        <v>121</v>
      </c>
      <c r="G138" s="35">
        <v>1850</v>
      </c>
      <c r="H138" s="163"/>
      <c r="I138" s="42">
        <v>0.03</v>
      </c>
      <c r="J138" s="37">
        <f>F34</f>
        <v>0</v>
      </c>
      <c r="K138" s="38">
        <f t="shared" si="8"/>
        <v>0</v>
      </c>
    </row>
    <row r="139" spans="3:11" ht="63.7" customHeight="1" x14ac:dyDescent="0.35">
      <c r="C139" s="142"/>
      <c r="D139" s="160"/>
      <c r="E139" s="156"/>
      <c r="F139" s="44" t="s">
        <v>122</v>
      </c>
      <c r="G139" s="35">
        <v>1850</v>
      </c>
      <c r="H139" s="163"/>
      <c r="I139" s="42">
        <v>0.01</v>
      </c>
      <c r="J139" s="37">
        <f>F21</f>
        <v>0</v>
      </c>
      <c r="K139" s="38">
        <f t="shared" si="8"/>
        <v>0</v>
      </c>
    </row>
    <row r="140" spans="3:11" ht="45.7" customHeight="1" x14ac:dyDescent="0.3">
      <c r="C140" s="142"/>
      <c r="D140" s="160"/>
      <c r="E140" s="156"/>
      <c r="F140" s="34" t="s">
        <v>123</v>
      </c>
      <c r="G140" s="35">
        <v>1850</v>
      </c>
      <c r="H140" s="163"/>
      <c r="I140" s="42">
        <v>0.02</v>
      </c>
      <c r="J140" s="37">
        <f>F23</f>
        <v>0</v>
      </c>
      <c r="K140" s="38">
        <f t="shared" si="8"/>
        <v>0</v>
      </c>
    </row>
    <row r="141" spans="3:11" ht="99.15" customHeight="1" x14ac:dyDescent="0.3">
      <c r="C141" s="158"/>
      <c r="D141" s="161"/>
      <c r="E141" s="157"/>
      <c r="F141" s="45" t="s">
        <v>124</v>
      </c>
      <c r="G141" s="35">
        <v>1850</v>
      </c>
      <c r="H141" s="164"/>
      <c r="I141" s="42">
        <v>0.02</v>
      </c>
      <c r="J141" s="37">
        <f>F19</f>
        <v>0</v>
      </c>
      <c r="K141" s="38">
        <f t="shared" si="8"/>
        <v>0</v>
      </c>
    </row>
    <row r="142" spans="3:11" ht="32.15" x14ac:dyDescent="0.3">
      <c r="C142" s="141">
        <v>2</v>
      </c>
      <c r="D142" s="143" t="s">
        <v>125</v>
      </c>
      <c r="E142" s="143" t="s">
        <v>126</v>
      </c>
      <c r="F142" s="34" t="s">
        <v>127</v>
      </c>
      <c r="G142" s="35">
        <v>30</v>
      </c>
      <c r="H142" s="144">
        <v>0.03</v>
      </c>
      <c r="I142" s="42">
        <v>0.4</v>
      </c>
      <c r="J142" s="37">
        <f>F46</f>
        <v>0</v>
      </c>
      <c r="K142" s="38">
        <f>J142*I142*$H$142*G142</f>
        <v>0</v>
      </c>
    </row>
    <row r="143" spans="3:11" ht="32.15" x14ac:dyDescent="0.3">
      <c r="C143" s="142"/>
      <c r="D143" s="143"/>
      <c r="E143" s="143"/>
      <c r="F143" s="34" t="s">
        <v>36</v>
      </c>
      <c r="G143" s="35">
        <v>20</v>
      </c>
      <c r="H143" s="145"/>
      <c r="I143" s="42">
        <v>0.3</v>
      </c>
      <c r="J143" s="37">
        <f>F47</f>
        <v>0</v>
      </c>
      <c r="K143" s="38">
        <f t="shared" ref="K143:K145" si="9">J143*I143*$H$142*G143</f>
        <v>0</v>
      </c>
    </row>
    <row r="144" spans="3:11" ht="46.55" customHeight="1" x14ac:dyDescent="0.3">
      <c r="C144" s="142"/>
      <c r="D144" s="143"/>
      <c r="E144" s="143"/>
      <c r="F144" s="34" t="s">
        <v>37</v>
      </c>
      <c r="G144" s="35">
        <v>10</v>
      </c>
      <c r="H144" s="145"/>
      <c r="I144" s="42">
        <v>0.2</v>
      </c>
      <c r="J144" s="37">
        <f>F48</f>
        <v>0</v>
      </c>
      <c r="K144" s="38">
        <f t="shared" si="9"/>
        <v>0</v>
      </c>
    </row>
    <row r="145" spans="3:11" ht="57.75" customHeight="1" x14ac:dyDescent="0.3">
      <c r="C145" s="142"/>
      <c r="D145" s="143"/>
      <c r="E145" s="143"/>
      <c r="F145" s="34" t="s">
        <v>38</v>
      </c>
      <c r="G145" s="41">
        <v>5</v>
      </c>
      <c r="H145" s="146"/>
      <c r="I145" s="42">
        <v>0.1</v>
      </c>
      <c r="J145" s="37">
        <f>F49</f>
        <v>0</v>
      </c>
      <c r="K145" s="38">
        <f t="shared" si="9"/>
        <v>0</v>
      </c>
    </row>
    <row r="146" spans="3:11" ht="48.75" customHeight="1" x14ac:dyDescent="0.3">
      <c r="C146" s="142"/>
      <c r="D146" s="147" t="s">
        <v>128</v>
      </c>
      <c r="E146" s="147" t="s">
        <v>129</v>
      </c>
      <c r="F146" s="34" t="s">
        <v>130</v>
      </c>
      <c r="G146" s="35">
        <v>2500</v>
      </c>
      <c r="H146" s="144">
        <v>0.03</v>
      </c>
      <c r="I146" s="42">
        <v>0.25</v>
      </c>
      <c r="J146" s="37">
        <f>F55</f>
        <v>0</v>
      </c>
      <c r="K146" s="38">
        <f>J146*I146*$H$146*G146</f>
        <v>0</v>
      </c>
    </row>
    <row r="147" spans="3:11" ht="59.3" customHeight="1" x14ac:dyDescent="0.3">
      <c r="C147" s="142"/>
      <c r="D147" s="147"/>
      <c r="E147" s="147"/>
      <c r="F147" s="34" t="s">
        <v>131</v>
      </c>
      <c r="G147" s="35">
        <v>2500</v>
      </c>
      <c r="H147" s="145"/>
      <c r="I147" s="42">
        <v>0.25</v>
      </c>
      <c r="J147" s="37">
        <f>F56</f>
        <v>0</v>
      </c>
      <c r="K147" s="38">
        <f>J147*I147*$H$146*G147</f>
        <v>0</v>
      </c>
    </row>
    <row r="148" spans="3:11" ht="75.349999999999994" customHeight="1" x14ac:dyDescent="0.3">
      <c r="C148" s="142"/>
      <c r="D148" s="147"/>
      <c r="E148" s="147"/>
      <c r="F148" s="34" t="s">
        <v>132</v>
      </c>
      <c r="G148" s="35">
        <v>2500</v>
      </c>
      <c r="H148" s="145"/>
      <c r="I148" s="42">
        <v>0.25</v>
      </c>
      <c r="J148" s="37">
        <f>F57</f>
        <v>0</v>
      </c>
      <c r="K148" s="38">
        <f t="shared" ref="K147:K149" si="10">J148*I148*$H$146*G148</f>
        <v>0</v>
      </c>
    </row>
    <row r="149" spans="3:11" ht="45.7" customHeight="1" x14ac:dyDescent="0.3">
      <c r="C149" s="142"/>
      <c r="D149" s="147"/>
      <c r="E149" s="147"/>
      <c r="F149" s="34" t="s">
        <v>133</v>
      </c>
      <c r="G149" s="35">
        <v>100</v>
      </c>
      <c r="H149" s="146"/>
      <c r="I149" s="42">
        <v>0.25</v>
      </c>
      <c r="J149" s="37">
        <f>F58</f>
        <v>0</v>
      </c>
      <c r="K149" s="38">
        <f t="shared" si="10"/>
        <v>0</v>
      </c>
    </row>
    <row r="150" spans="3:11" ht="48.75" customHeight="1" x14ac:dyDescent="0.3">
      <c r="C150" s="142"/>
      <c r="D150" s="155" t="s">
        <v>134</v>
      </c>
      <c r="E150" s="151" t="s">
        <v>135</v>
      </c>
      <c r="F150" s="34" t="s">
        <v>136</v>
      </c>
      <c r="G150" s="35">
        <v>50</v>
      </c>
      <c r="H150" s="144">
        <v>0.03</v>
      </c>
      <c r="I150" s="42">
        <v>0.5</v>
      </c>
      <c r="J150" s="37">
        <f>F63</f>
        <v>0</v>
      </c>
      <c r="K150" s="38">
        <f>J150*I150*$H$150*G150</f>
        <v>0</v>
      </c>
    </row>
    <row r="151" spans="3:11" ht="59.3" customHeight="1" x14ac:dyDescent="0.3">
      <c r="C151" s="142"/>
      <c r="D151" s="156"/>
      <c r="E151" s="152"/>
      <c r="F151" s="34" t="s">
        <v>137</v>
      </c>
      <c r="G151" s="35">
        <v>30</v>
      </c>
      <c r="H151" s="145"/>
      <c r="I151" s="42">
        <v>0.3</v>
      </c>
      <c r="J151" s="37">
        <f>F64</f>
        <v>0</v>
      </c>
      <c r="K151" s="38">
        <f t="shared" ref="K151:K153" si="11">J151*I151*$H$150*G151</f>
        <v>0</v>
      </c>
    </row>
    <row r="152" spans="3:11" ht="85.85" customHeight="1" x14ac:dyDescent="0.3">
      <c r="C152" s="142"/>
      <c r="D152" s="156"/>
      <c r="E152" s="152"/>
      <c r="F152" s="34" t="s">
        <v>138</v>
      </c>
      <c r="G152" s="35">
        <v>15</v>
      </c>
      <c r="H152" s="145"/>
      <c r="I152" s="42">
        <v>0.12</v>
      </c>
      <c r="J152" s="37">
        <f>F65</f>
        <v>0</v>
      </c>
      <c r="K152" s="38">
        <f t="shared" si="11"/>
        <v>0</v>
      </c>
    </row>
    <row r="153" spans="3:11" ht="75.900000000000006" customHeight="1" x14ac:dyDescent="0.3">
      <c r="C153" s="142"/>
      <c r="D153" s="157"/>
      <c r="E153" s="153"/>
      <c r="F153" s="34" t="s">
        <v>139</v>
      </c>
      <c r="G153" s="35">
        <v>5</v>
      </c>
      <c r="H153" s="146"/>
      <c r="I153" s="42">
        <v>0.08</v>
      </c>
      <c r="J153" s="37">
        <f>F66</f>
        <v>0</v>
      </c>
      <c r="K153" s="38">
        <f t="shared" si="11"/>
        <v>0</v>
      </c>
    </row>
    <row r="154" spans="3:11" ht="83.1" customHeight="1" x14ac:dyDescent="0.3">
      <c r="C154" s="142"/>
      <c r="D154" s="155" t="s">
        <v>140</v>
      </c>
      <c r="E154" s="151" t="s">
        <v>141</v>
      </c>
      <c r="F154" s="34" t="s">
        <v>142</v>
      </c>
      <c r="G154" s="35">
        <v>50</v>
      </c>
      <c r="H154" s="144">
        <v>0.03</v>
      </c>
      <c r="I154" s="42">
        <v>0.5</v>
      </c>
      <c r="J154" s="37">
        <f>F70</f>
        <v>0</v>
      </c>
      <c r="K154" s="38">
        <f>J154*I154*$H$154*G154</f>
        <v>0</v>
      </c>
    </row>
    <row r="155" spans="3:11" ht="60.4" customHeight="1" x14ac:dyDescent="0.3">
      <c r="C155" s="142"/>
      <c r="D155" s="156"/>
      <c r="E155" s="152"/>
      <c r="F155" s="34" t="s">
        <v>143</v>
      </c>
      <c r="G155" s="35">
        <v>30</v>
      </c>
      <c r="H155" s="145"/>
      <c r="I155" s="42">
        <v>0.3</v>
      </c>
      <c r="J155" s="37">
        <f>F71</f>
        <v>0</v>
      </c>
      <c r="K155" s="38">
        <f t="shared" ref="K155:K157" si="12">J155*I155*$H$154*G155</f>
        <v>0</v>
      </c>
    </row>
    <row r="156" spans="3:11" ht="83.1" customHeight="1" x14ac:dyDescent="0.3">
      <c r="C156" s="142"/>
      <c r="D156" s="156"/>
      <c r="E156" s="152"/>
      <c r="F156" s="34" t="s">
        <v>144</v>
      </c>
      <c r="G156" s="35">
        <v>15</v>
      </c>
      <c r="H156" s="145"/>
      <c r="I156" s="42">
        <v>0.12</v>
      </c>
      <c r="J156" s="37">
        <f>F72</f>
        <v>0</v>
      </c>
      <c r="K156" s="38">
        <f t="shared" si="12"/>
        <v>0</v>
      </c>
    </row>
    <row r="157" spans="3:11" ht="81.45" customHeight="1" x14ac:dyDescent="0.3">
      <c r="C157" s="142"/>
      <c r="D157" s="157"/>
      <c r="E157" s="153"/>
      <c r="F157" s="34" t="s">
        <v>145</v>
      </c>
      <c r="G157" s="35">
        <v>5</v>
      </c>
      <c r="H157" s="146"/>
      <c r="I157" s="42">
        <v>0.08</v>
      </c>
      <c r="J157" s="37">
        <f>F73</f>
        <v>0</v>
      </c>
      <c r="K157" s="38">
        <f t="shared" si="12"/>
        <v>0</v>
      </c>
    </row>
    <row r="158" spans="3:11" ht="106.9" customHeight="1" x14ac:dyDescent="0.3">
      <c r="C158" s="142"/>
      <c r="D158" s="148" t="s">
        <v>181</v>
      </c>
      <c r="E158" s="151" t="s">
        <v>146</v>
      </c>
      <c r="F158" s="34" t="s">
        <v>147</v>
      </c>
      <c r="G158" s="35">
        <v>20</v>
      </c>
      <c r="H158" s="127">
        <v>0.02</v>
      </c>
      <c r="I158" s="42">
        <v>0.3</v>
      </c>
      <c r="J158" s="37">
        <f>F113</f>
        <v>0</v>
      </c>
      <c r="K158" s="38">
        <f>J158*I158*$H$158*G158</f>
        <v>0</v>
      </c>
    </row>
    <row r="159" spans="3:11" ht="103.05" customHeight="1" x14ac:dyDescent="0.3">
      <c r="C159" s="142"/>
      <c r="D159" s="149"/>
      <c r="E159" s="152"/>
      <c r="F159" s="34" t="s">
        <v>148</v>
      </c>
      <c r="G159" s="35">
        <v>20</v>
      </c>
      <c r="H159" s="128"/>
      <c r="I159" s="42">
        <v>0.3</v>
      </c>
      <c r="J159" s="37">
        <f>F114</f>
        <v>0</v>
      </c>
      <c r="K159" s="38">
        <f t="shared" ref="K159:K160" si="13">J159*I159*$H$158*G159</f>
        <v>0</v>
      </c>
    </row>
    <row r="160" spans="3:11" ht="94.75" customHeight="1" x14ac:dyDescent="0.3">
      <c r="C160" s="142"/>
      <c r="D160" s="150"/>
      <c r="E160" s="153"/>
      <c r="F160" s="34" t="s">
        <v>149</v>
      </c>
      <c r="G160" s="35">
        <v>900</v>
      </c>
      <c r="H160" s="154"/>
      <c r="I160" s="42">
        <v>0.4</v>
      </c>
      <c r="J160" s="37">
        <f>F115</f>
        <v>0</v>
      </c>
      <c r="K160" s="38">
        <f t="shared" si="13"/>
        <v>0</v>
      </c>
    </row>
    <row r="161" spans="2:11" ht="33.799999999999997" customHeight="1" x14ac:dyDescent="0.3">
      <c r="C161" s="123">
        <v>3</v>
      </c>
      <c r="D161" s="124" t="s">
        <v>150</v>
      </c>
      <c r="E161" s="125"/>
      <c r="F161" s="125"/>
      <c r="G161" s="125"/>
      <c r="H161" s="126"/>
      <c r="I161" s="47"/>
      <c r="J161" s="37"/>
      <c r="K161" s="48"/>
    </row>
    <row r="162" spans="2:11" ht="58.15" customHeight="1" x14ac:dyDescent="0.3">
      <c r="C162" s="123"/>
      <c r="D162" s="100" t="s">
        <v>180</v>
      </c>
      <c r="E162" s="96" t="s">
        <v>178</v>
      </c>
      <c r="F162" s="34" t="s">
        <v>179</v>
      </c>
      <c r="G162" s="49">
        <v>1</v>
      </c>
      <c r="H162" s="127">
        <v>0.06</v>
      </c>
      <c r="I162" s="50">
        <v>0.2</v>
      </c>
      <c r="J162" s="37">
        <f>F95</f>
        <v>0</v>
      </c>
      <c r="K162" s="38">
        <f>J162*$I$162*$H$162*G162</f>
        <v>0</v>
      </c>
    </row>
    <row r="163" spans="2:11" ht="78.650000000000006" customHeight="1" x14ac:dyDescent="0.35">
      <c r="C163" s="123"/>
      <c r="D163" s="129" t="s">
        <v>151</v>
      </c>
      <c r="E163" s="131" t="s">
        <v>152</v>
      </c>
      <c r="F163" s="67" t="s">
        <v>75</v>
      </c>
      <c r="G163" s="49">
        <v>1</v>
      </c>
      <c r="H163" s="128"/>
      <c r="I163" s="50">
        <v>0.5</v>
      </c>
      <c r="J163" s="37">
        <f>F100</f>
        <v>0</v>
      </c>
      <c r="K163" s="38">
        <f>J163*$I$163*$H$162*G163</f>
        <v>0</v>
      </c>
    </row>
    <row r="164" spans="2:11" ht="52.1" customHeight="1" x14ac:dyDescent="0.35">
      <c r="C164" s="123"/>
      <c r="D164" s="130"/>
      <c r="E164" s="131"/>
      <c r="F164" s="44" t="s">
        <v>76</v>
      </c>
      <c r="G164" s="49">
        <v>1</v>
      </c>
      <c r="H164" s="128"/>
      <c r="I164" s="50">
        <v>0.15</v>
      </c>
      <c r="J164" s="37">
        <f>F101</f>
        <v>0</v>
      </c>
      <c r="K164" s="38">
        <f>J164*$I$164*$H$162*G164</f>
        <v>0</v>
      </c>
    </row>
    <row r="165" spans="2:11" ht="75.900000000000006" customHeight="1" thickBot="1" x14ac:dyDescent="0.35">
      <c r="C165" s="123"/>
      <c r="D165" s="130"/>
      <c r="E165" s="132"/>
      <c r="F165" s="57" t="s">
        <v>77</v>
      </c>
      <c r="G165" s="51">
        <v>1</v>
      </c>
      <c r="H165" s="128"/>
      <c r="I165" s="52">
        <v>0.15</v>
      </c>
      <c r="J165" s="37">
        <f>F102</f>
        <v>0</v>
      </c>
      <c r="K165" s="53">
        <f>J165*$I$165*$H$162*G165</f>
        <v>0</v>
      </c>
    </row>
    <row r="166" spans="2:11" ht="18.7" customHeight="1" thickBot="1" x14ac:dyDescent="0.4">
      <c r="C166" s="133" t="s">
        <v>153</v>
      </c>
      <c r="D166" s="134"/>
      <c r="E166" s="134"/>
      <c r="F166" s="134"/>
      <c r="G166" s="134"/>
      <c r="H166" s="134"/>
      <c r="I166" s="134"/>
      <c r="J166" s="54"/>
      <c r="K166" s="54">
        <f>SUM(K122:K165)</f>
        <v>0</v>
      </c>
    </row>
    <row r="169" spans="2:11" ht="12.75" customHeight="1" thickBot="1" x14ac:dyDescent="0.35">
      <c r="B169" s="55"/>
      <c r="C169" s="55"/>
      <c r="D169" s="55"/>
      <c r="E169" s="55"/>
      <c r="F169" s="55"/>
      <c r="G169" s="55"/>
      <c r="H169" s="55"/>
      <c r="I169" s="55"/>
    </row>
    <row r="170" spans="2:11" ht="16.100000000000001" thickBot="1" x14ac:dyDescent="0.35">
      <c r="C170" s="120" t="s">
        <v>154</v>
      </c>
      <c r="D170" s="121"/>
      <c r="E170" s="121"/>
      <c r="F170" s="121"/>
      <c r="G170" s="122"/>
    </row>
    <row r="171" spans="2:11" ht="28.8" customHeight="1" x14ac:dyDescent="0.3">
      <c r="C171" s="101" t="s">
        <v>8</v>
      </c>
      <c r="D171" s="135" t="s">
        <v>0</v>
      </c>
      <c r="E171" s="136"/>
      <c r="F171" s="58" t="s">
        <v>185</v>
      </c>
      <c r="G171" s="101" t="s">
        <v>184</v>
      </c>
    </row>
    <row r="172" spans="2:11" ht="29.35" customHeight="1" thickBot="1" x14ac:dyDescent="0.35">
      <c r="C172" s="9">
        <v>1</v>
      </c>
      <c r="D172" s="137" t="s">
        <v>187</v>
      </c>
      <c r="E172" s="138"/>
      <c r="F172" s="103">
        <f>K166</f>
        <v>0</v>
      </c>
      <c r="G172" s="104">
        <f>K166*1.17</f>
        <v>0</v>
      </c>
    </row>
    <row r="173" spans="2:11" ht="29.35" customHeight="1" thickBot="1" x14ac:dyDescent="0.35">
      <c r="C173" s="9">
        <v>2</v>
      </c>
      <c r="D173" s="139" t="s">
        <v>186</v>
      </c>
      <c r="E173" s="140"/>
      <c r="F173" s="103">
        <f>H108</f>
        <v>613800</v>
      </c>
      <c r="G173" s="104">
        <f>I108</f>
        <v>718146</v>
      </c>
    </row>
    <row r="174" spans="2:11" ht="50.95" customHeight="1" thickBot="1" x14ac:dyDescent="0.35">
      <c r="C174" s="102">
        <v>3</v>
      </c>
      <c r="D174" s="139" t="s">
        <v>188</v>
      </c>
      <c r="E174" s="140"/>
      <c r="F174" s="103">
        <f>SUM(F172:F173)</f>
        <v>613800</v>
      </c>
      <c r="G174" s="104">
        <f>SUM(G172:G173)</f>
        <v>718146</v>
      </c>
    </row>
    <row r="175" spans="2:11" ht="16.100000000000001" x14ac:dyDescent="0.3">
      <c r="B175" s="56"/>
    </row>
  </sheetData>
  <mergeCells count="60">
    <mergeCell ref="C75:G75"/>
    <mergeCell ref="C60:G60"/>
    <mergeCell ref="C52:G52"/>
    <mergeCell ref="C8:G8"/>
    <mergeCell ref="C15:G15"/>
    <mergeCell ref="C38:I38"/>
    <mergeCell ref="C106:H106"/>
    <mergeCell ref="C82:I82"/>
    <mergeCell ref="C83:H83"/>
    <mergeCell ref="H84:H85"/>
    <mergeCell ref="I84:I85"/>
    <mergeCell ref="F91:I91"/>
    <mergeCell ref="C93:G93"/>
    <mergeCell ref="C98:G98"/>
    <mergeCell ref="C105:I105"/>
    <mergeCell ref="F90:I90"/>
    <mergeCell ref="C84:C85"/>
    <mergeCell ref="C111:G111"/>
    <mergeCell ref="C119:C121"/>
    <mergeCell ref="D119:D121"/>
    <mergeCell ref="E119:E121"/>
    <mergeCell ref="F119:F121"/>
    <mergeCell ref="C122:C141"/>
    <mergeCell ref="D122:D141"/>
    <mergeCell ref="E122:E141"/>
    <mergeCell ref="H122:H141"/>
    <mergeCell ref="C118:K118"/>
    <mergeCell ref="H142:H145"/>
    <mergeCell ref="D146:D149"/>
    <mergeCell ref="E146:E149"/>
    <mergeCell ref="D158:D160"/>
    <mergeCell ref="E158:E160"/>
    <mergeCell ref="H158:H160"/>
    <mergeCell ref="H146:H149"/>
    <mergeCell ref="D150:D153"/>
    <mergeCell ref="E150:E153"/>
    <mergeCell ref="H150:H153"/>
    <mergeCell ref="D154:D157"/>
    <mergeCell ref="E154:E157"/>
    <mergeCell ref="H154:H157"/>
    <mergeCell ref="D171:E171"/>
    <mergeCell ref="D172:E172"/>
    <mergeCell ref="D173:E173"/>
    <mergeCell ref="D174:E174"/>
    <mergeCell ref="C142:C160"/>
    <mergeCell ref="D142:D145"/>
    <mergeCell ref="E142:E145"/>
    <mergeCell ref="C170:G170"/>
    <mergeCell ref="C161:C165"/>
    <mergeCell ref="D161:H161"/>
    <mergeCell ref="H162:H165"/>
    <mergeCell ref="D163:D165"/>
    <mergeCell ref="E163:E165"/>
    <mergeCell ref="C166:I166"/>
    <mergeCell ref="C61:G61"/>
    <mergeCell ref="C68:G68"/>
    <mergeCell ref="C4:H4"/>
    <mergeCell ref="C2:I2"/>
    <mergeCell ref="C3:I3"/>
    <mergeCell ref="C5:H5"/>
  </mergeCells>
  <pageMargins left="0.7" right="0.7" top="0.75" bottom="0.75" header="0.3" footer="0.3"/>
  <pageSetup orientation="landscape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cp:lastPrinted>2021-02-18T10:45:24Z</cp:lastPrinted>
  <dcterms:created xsi:type="dcterms:W3CDTF">2021-02-17T11:29:40Z</dcterms:created>
  <dcterms:modified xsi:type="dcterms:W3CDTF">2021-02-18T12:45:29Z</dcterms:modified>
</cp:coreProperties>
</file>