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Y:\ועדת מכרזים שנת 2024\מכרזים 2024\09.2024- אורח חיים בריא\"/>
    </mc:Choice>
  </mc:AlternateContent>
  <xr:revisionPtr revIDLastSave="0" documentId="8_{0E9427BB-C387-4BB2-B75E-F17FF2F7E344}" xr6:coauthVersionLast="47" xr6:coauthVersionMax="47" xr10:uidLastSave="{00000000-0000-0000-0000-000000000000}"/>
  <bookViews>
    <workbookView xWindow="3120" yWindow="3120" windowWidth="24060" windowHeight="12390" activeTab="1" xr2:uid="{00000000-000D-0000-FFFF-FFFF00000000}"/>
  </bookViews>
  <sheets>
    <sheet name="תנאי סף" sheetId="1" r:id="rId1"/>
    <sheet name="איכות" sheetId="4" r:id="rId2"/>
    <sheet name="מחיר וסיכום" sheetId="5" r:id="rId3"/>
  </sheets>
  <definedNames>
    <definedName name="_Ref179538436" localSheetId="0">'תנאי סף'!#REF!</definedName>
    <definedName name="_Ref296892477" localSheetId="0">'תנאי סף'!#REF!</definedName>
    <definedName name="_Ref297537502" localSheetId="0">'תנאי סף'!#REF!</definedName>
    <definedName name="_Ref299614156" localSheetId="0">'תנאי סף'!#REF!</definedName>
    <definedName name="_Ref370930661" localSheetId="0">'תנאי סף'!$D$10</definedName>
    <definedName name="_Ref373241086" localSheetId="0">'תנאי סף'!#REF!</definedName>
    <definedName name="_Ref381015046" localSheetId="0">'תנאי סף'!#REF!</definedName>
    <definedName name="_Ref397199965" localSheetId="0">'תנאי סף'!$D$11</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4" l="1"/>
  <c r="J6" i="4"/>
  <c r="H8" i="4"/>
  <c r="H6" i="4"/>
  <c r="F8" i="4"/>
  <c r="F6" i="4"/>
  <c r="E6" i="5"/>
  <c r="F6" i="5"/>
  <c r="D6" i="5"/>
  <c r="B16" i="5"/>
  <c r="E15" i="5" l="1"/>
  <c r="F15" i="5"/>
  <c r="D15" i="5"/>
  <c r="J13" i="4" l="1"/>
  <c r="J12" i="4"/>
  <c r="J11" i="4"/>
  <c r="J10" i="4"/>
  <c r="I9" i="4" s="1"/>
  <c r="I14" i="4" s="1"/>
  <c r="H13" i="4"/>
  <c r="H12" i="4"/>
  <c r="H11" i="4"/>
  <c r="H10" i="4"/>
  <c r="F13" i="4"/>
  <c r="F12" i="4"/>
  <c r="F11" i="4"/>
  <c r="F10" i="4"/>
  <c r="E3" i="4"/>
  <c r="D4" i="5" s="1"/>
  <c r="D13" i="5" s="1"/>
  <c r="I3" i="4"/>
  <c r="F4" i="5" s="1"/>
  <c r="F13" i="5" s="1"/>
  <c r="G3" i="4"/>
  <c r="E4" i="5" s="1"/>
  <c r="E13" i="5" s="1"/>
  <c r="G9" i="4" l="1"/>
  <c r="D14" i="4"/>
  <c r="F14" i="5"/>
  <c r="F16" i="5" s="1"/>
  <c r="E9" i="4"/>
  <c r="E14" i="4" s="1"/>
  <c r="G14" i="4" l="1"/>
  <c r="E14" i="5" s="1"/>
  <c r="E16" i="5" s="1"/>
  <c r="G15" i="4"/>
  <c r="I15" i="4"/>
  <c r="E15" i="4" l="1"/>
  <c r="D14" i="5"/>
  <c r="D16" i="5" s="1"/>
  <c r="D17" i="5" l="1"/>
  <c r="F17" i="5"/>
  <c r="E17" i="5"/>
</calcChain>
</file>

<file path=xl/sharedStrings.xml><?xml version="1.0" encoding="utf-8"?>
<sst xmlns="http://schemas.openxmlformats.org/spreadsheetml/2006/main" count="79" uniqueCount="74">
  <si>
    <t>שם המציע:</t>
  </si>
  <si>
    <t>שם איש הקשר:</t>
  </si>
  <si>
    <t>טלפון:</t>
  </si>
  <si>
    <t>מס' סעיף</t>
  </si>
  <si>
    <t>תנאי סף מנהליים</t>
  </si>
  <si>
    <t>המציע</t>
  </si>
  <si>
    <t>ניקוד</t>
  </si>
  <si>
    <t>ציון איכות</t>
  </si>
  <si>
    <t>ציון מחיר</t>
  </si>
  <si>
    <t>סה"כ ציון</t>
  </si>
  <si>
    <t>מס' הצעה:</t>
  </si>
  <si>
    <t>סעיף:</t>
  </si>
  <si>
    <t>כתובת דוא"ל:</t>
  </si>
  <si>
    <t>5.1.1</t>
  </si>
  <si>
    <t>המציע עומד בדרישות תקנה 6(א) לתקנות חובת המכרזים, התשנ"ג-1993 ומחזיק בכל האישורים הנדרשים לפי חוק עסקאות גופים ציבוריים, התשל"ו-1976, כשהם תקפים.</t>
  </si>
  <si>
    <t>5.1.2</t>
  </si>
  <si>
    <t>5.1.3</t>
  </si>
  <si>
    <t>5.2.1</t>
  </si>
  <si>
    <t>הגורם הנבדק</t>
  </si>
  <si>
    <t>ח.פ./ת"ז:</t>
  </si>
  <si>
    <t>מסמכים נדרשים</t>
  </si>
  <si>
    <t>5.2</t>
  </si>
  <si>
    <t>קריטריון</t>
  </si>
  <si>
    <t>משקל בציון האיכות</t>
  </si>
  <si>
    <t>ראיון</t>
  </si>
  <si>
    <t>סה"כ ציון איכות</t>
  </si>
  <si>
    <t>מעבר סף איכות</t>
  </si>
  <si>
    <t>מחיר</t>
  </si>
  <si>
    <t>ציון מחיר מנורמל</t>
  </si>
  <si>
    <t>שקלול ציונים סופיים</t>
  </si>
  <si>
    <t>משקל</t>
  </si>
  <si>
    <t>רכיב</t>
  </si>
  <si>
    <t>דירוג המציעים</t>
  </si>
  <si>
    <t>5.2.2</t>
  </si>
  <si>
    <t>5.2.3</t>
  </si>
  <si>
    <t>חוברת הצעה מלאה וחתומה כנדרש בסעיף ‎7 להלן.</t>
  </si>
  <si>
    <t>הצעת המחיר - אחוז הנחה</t>
  </si>
  <si>
    <t>המציע הוא גוף משפטי מאוגד הרשום ברשם רשמי בישראל ו/או עוסק מורשה ו/או עוסק פטור.</t>
  </si>
  <si>
    <t>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</si>
  <si>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6.10</t>
  </si>
  <si>
    <t>טופס כתב הצעה, המצורף כחלק ב' למסמכי המכרז כשהוא חתום כנדרש.</t>
  </si>
  <si>
    <t>העתק תעודת עוסק מורשה / פטור והעתק של תעודת התאגדות (לפי העניין וסוג התאגדותו המשפטית של המציע), לצורך הוכחת העמידה בתנאי הסף שבסעיף ‎5.1.1 לעיל.</t>
  </si>
  <si>
    <t>אם המציע הוא תאגיד, יצורף בנוסף אישור עו"ד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</si>
  <si>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‎‎5.1.2 לעיל.</t>
  </si>
  <si>
    <t>נספח הצעת המחיר חתום (נספח ב'6). מובהר כי הצעת המחיר תמולא ותחתם ע"י מורשה החתימה מטעם המציע ותצורף במעטפה סגורה ונפרדת.</t>
  </si>
  <si>
    <t>נספח ב'7 למסמכי המכרז – יצורף מסומן ע"י המציע ברובריקות המתאימות, לפי האישורים והנספחים אותם צירף המציע להצעתו.</t>
  </si>
  <si>
    <t>6.11</t>
  </si>
  <si>
    <t>6.12</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</si>
  <si>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</si>
  <si>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רשימת הפרטים בהצעת המציע, שהמציע מעוניין שיהיו חסויים במידה והוא יזכה, על פי האמור בסעיף ‎13 למכרז.</t>
  </si>
  <si>
    <t>נתון גלם / פירוט</t>
  </si>
  <si>
    <t>9.6.1</t>
  </si>
  <si>
    <t>9.6.2</t>
  </si>
  <si>
    <t>9.6.3</t>
  </si>
  <si>
    <t>9.6.4</t>
  </si>
  <si>
    <t>9.6.5</t>
  </si>
  <si>
    <t xml:space="preserve">הבנה של השירותים הנדרשים במכרז זה, ובפרט במפרט השירותים </t>
  </si>
  <si>
    <t>היכרות וניסיון בתחום ספורט הנשים וקידומו</t>
  </si>
  <si>
    <t>מפ"ל מכרז פרויקטור אורח חיים בריא חרדי</t>
  </si>
  <si>
    <t>הפרויקטור המוצע</t>
  </si>
  <si>
    <t>שם הפרויקטור המוצע:</t>
  </si>
  <si>
    <t>תנאי סף מקצועיים לפרויקטור המוצע</t>
  </si>
  <si>
    <t>הוא בעל תואר אקדמי ראשון לפחות באחד מהתחומים הבאים: ניהול מערכות בריאות, מינהל מערכות חינוך, ניהול והדרכת ספורט, חינוך, חינוך גופני, קידום מערכות בריאות.</t>
  </si>
  <si>
    <t>הוא בעל ניסיון של חמש שנים לפחות, במהלך שבע השנים האחרונות, בלפחות שניים מהתחומים הבאים:
5.2.2.1.	פיתוח וניהול פרויקטים בתחום הספורט כמקדם אורח חיים בריא עבור המגזר החרדי.
5.2.2.2.	השתתפות בוועדות לקידום ספורט ואורח חיים בריא ופעיל.
5.2.2.3.	עבודה ושיתופי פעולה מקצועיים משמעותיים ומוכחים בתחום קידום אורח חיים בריא בספורט למול איגודי ספורט או מנהלי מחלקות ספורט או מחלקות חינוך או מחלקות בריאות ברשויות מקומיות, לרבות תאגידים עירוניים ומתנ"סים.</t>
  </si>
  <si>
    <t>הוא בעל ניסיון של ארבע שנים לפחות, במהלך שבע השנים האחרונות, בעבודה עם המגזר החרדי. יובהר כי יש להציג ניסיון עבודה מפורט ומבוסס אשר בוצע באופן ייעודי למגזר החרדי.</t>
  </si>
  <si>
    <t>אם המציע הוא עמותה או חברה לתועלת הציבור (חל"צ) יש לצרף אישור מהרשם הרלוונטי בדבר ניהול תקין לשנת 2024 או בדבר הגשת מסמכים, לפי העניין.</t>
  </si>
  <si>
    <r>
      <rPr>
        <b/>
        <sz val="12"/>
        <color theme="1"/>
        <rFont val="David"/>
        <family val="2"/>
      </rPr>
      <t>פירוט ניסיון הפרויקטור - נספח ב'2:</t>
    </r>
    <r>
      <rPr>
        <sz val="12"/>
        <color theme="1"/>
        <rFont val="David"/>
        <family val="2"/>
      </rPr>
      <t xml:space="preserve"> לצורך הוכחת עמידתו בתנאי הסף המפורטים בסעיפים ‎5.2.2 ו-‎5.2.3 לעיל, על המציע לפרט על אודות ניסיונו של הפרויקטור בביצוע השירותים הנדרשים, תוך ציון היקף הפעילות ומאפייניה, שם הלקוח, שם איש הקשר ומספר הטלפון שלו כמפורט בחוברת ההצעה. הפרטים יסופקו בהתאם לנדרש בנספח ב'2 למסמכי המכרז. הניסיון יפורט ברשימה כרונולוגית מלאה של השירותים שבוצעו במהלך שנות הניסיון.</t>
    </r>
  </si>
  <si>
    <t>מסמכים נוספים: על המציע לצרף בסופו של נספח ב'2 קורות חיים ומסמכים המעידים על הכשרתו וניסיונו המקצועי של הפרויקטור המוצע. במידה והמציע מציג פרויקטור שאינו מועסק אצלו בעת הגשת ההצעה, יש לצרף הסכם העסקה מותנה.</t>
  </si>
  <si>
    <r>
      <t xml:space="preserve">השכלת הפרויקטור
</t>
    </r>
    <r>
      <rPr>
        <sz val="11"/>
        <rFont val="Arial"/>
        <family val="2"/>
      </rPr>
      <t xml:space="preserve">•	עבור תואר שני באחד התחומים המנויים בתנאי הסף, יינתנו 5 נק'.
•	עבור תואר שלישי באחד התחומים המנויים בסעיף הנ"ל, יינתנו 7.5 נק'. פרויקטור הזכאי לניקוד בגין סעיף זה לא יקבל ניקוד נוסף עבור תואר שני.
•	עבור כל קורס הכשרה בספורט או בניהול ספורט או בניהול בריאות, יינתנו 5 נק'.
</t>
    </r>
    <r>
      <rPr>
        <b/>
        <sz val="11"/>
        <rFont val="Arial"/>
        <family val="2"/>
      </rPr>
      <t>וזאת עד לניקוד מקסימאלי מצטבר של 15 נקודות בסעיף זה.</t>
    </r>
  </si>
  <si>
    <t>ניסיון הפרויקטור מעבר לתנאי הסף ‎5.2.2 – שנות ניסיון</t>
  </si>
  <si>
    <t>ניסיון הפרויקטור מעבר לתנאי הסף ‎5.2.2 – תחומי ניסיון</t>
  </si>
  <si>
    <t>היכרות וניסיון עם תחום הספורט בחברה החרדית</t>
  </si>
  <si>
    <t>התרשמות כללית – כושר ביטוי, זמינות, יחסי אנוש  וכיו"ב</t>
  </si>
  <si>
    <t>ניסיון הפרויקטור מעבר לתנאי הסף ‎5.2.3 בעבודה עם המגזר החרדי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</si>
</sst>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1"/>
      <color theme="1"/>
      <name val="David"/>
      <family val="2"/>
    </font>
    <font>
      <sz val="12"/>
      <color rgb="FFFF0000"/>
      <name val="David"/>
      <family val="2"/>
    </font>
    <font>
      <sz val="8"/>
      <name val="Arial"/>
      <family val="2"/>
      <charset val="177"/>
      <scheme val="minor"/>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
      <b/>
      <sz val="10"/>
      <color theme="1"/>
      <name val="David"/>
      <family val="2"/>
      <charset val="177"/>
    </font>
    <font>
      <b/>
      <sz val="11"/>
      <name val="Arial"/>
      <family val="2"/>
    </font>
  </fonts>
  <fills count="2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s>
  <borders count="58">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62">
    <xf numFmtId="0" fontId="0" fillId="0" borderId="0" xfId="0"/>
    <xf numFmtId="0" fontId="4" fillId="0" borderId="0" xfId="0" applyFont="1"/>
    <xf numFmtId="0" fontId="4" fillId="0" borderId="0" xfId="0" applyFont="1" applyProtection="1">
      <protection hidden="1"/>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6" borderId="10"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6" fillId="3" borderId="9" xfId="0" applyFont="1" applyFill="1" applyBorder="1" applyAlignment="1" applyProtection="1">
      <alignment horizontal="center" vertical="center" wrapText="1"/>
      <protection locked="0"/>
    </xf>
    <xf numFmtId="0" fontId="4" fillId="6" borderId="17" xfId="0" applyFont="1" applyFill="1" applyBorder="1" applyAlignment="1" applyProtection="1">
      <alignment horizontal="right" vertical="center" wrapText="1" readingOrder="2"/>
      <protection hidden="1"/>
    </xf>
    <xf numFmtId="0" fontId="4" fillId="3" borderId="6" xfId="0" applyFont="1" applyFill="1" applyBorder="1" applyAlignment="1" applyProtection="1">
      <alignment horizontal="center" vertical="center" wrapText="1"/>
      <protection locked="0"/>
    </xf>
    <xf numFmtId="49" fontId="3" fillId="2" borderId="14"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hidden="1"/>
    </xf>
    <xf numFmtId="0" fontId="3" fillId="15" borderId="11"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locked="0"/>
    </xf>
    <xf numFmtId="49" fontId="3" fillId="15" borderId="11" xfId="0" applyNumberFormat="1" applyFont="1" applyFill="1" applyBorder="1" applyAlignment="1" applyProtection="1">
      <alignment horizontal="center" vertical="center" wrapText="1"/>
      <protection locked="0"/>
    </xf>
    <xf numFmtId="0" fontId="3" fillId="15" borderId="13" xfId="0" applyFont="1" applyFill="1" applyBorder="1" applyAlignment="1" applyProtection="1">
      <alignment horizontal="center" vertical="center" wrapText="1"/>
      <protection hidden="1"/>
    </xf>
    <xf numFmtId="0" fontId="1" fillId="15" borderId="13" xfId="1" applyFill="1" applyBorder="1" applyAlignment="1" applyProtection="1">
      <alignment horizontal="center" vertical="center" wrapText="1"/>
      <protection locked="0"/>
    </xf>
    <xf numFmtId="0" fontId="3" fillId="15" borderId="13" xfId="0" applyFont="1" applyFill="1" applyBorder="1" applyAlignment="1" applyProtection="1">
      <alignment horizontal="center" wrapText="1"/>
      <protection hidden="1"/>
    </xf>
    <xf numFmtId="0" fontId="3" fillId="15" borderId="44" xfId="0" applyFont="1" applyFill="1" applyBorder="1" applyAlignment="1" applyProtection="1">
      <alignment horizontal="center" wrapText="1"/>
      <protection hidden="1"/>
    </xf>
    <xf numFmtId="0" fontId="3" fillId="15" borderId="14" xfId="0" applyFont="1" applyFill="1" applyBorder="1" applyAlignment="1" applyProtection="1">
      <alignment horizontal="center" vertical="center" wrapText="1"/>
      <protection hidden="1"/>
    </xf>
    <xf numFmtId="0" fontId="3" fillId="15" borderId="15" xfId="0" applyFont="1" applyFill="1" applyBorder="1" applyAlignment="1" applyProtection="1">
      <alignment horizontal="center" vertical="center" readingOrder="2"/>
      <protection hidden="1"/>
    </xf>
    <xf numFmtId="0" fontId="4" fillId="3" borderId="12" xfId="0" applyFont="1" applyFill="1" applyBorder="1" applyAlignment="1" applyProtection="1">
      <alignment horizontal="center" vertical="center" wrapText="1"/>
      <protection locked="0"/>
    </xf>
    <xf numFmtId="49" fontId="3" fillId="4" borderId="26" xfId="0" applyNumberFormat="1" applyFont="1" applyFill="1" applyBorder="1" applyAlignment="1" applyProtection="1">
      <alignment horizontal="center" vertical="center"/>
      <protection hidden="1"/>
    </xf>
    <xf numFmtId="0" fontId="3" fillId="3" borderId="32"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3" fillId="4" borderId="34" xfId="0" applyFont="1" applyFill="1" applyBorder="1" applyAlignment="1" applyProtection="1">
      <alignment horizontal="center" vertical="center" wrapText="1" readingOrder="2"/>
      <protection hidden="1"/>
    </xf>
    <xf numFmtId="0" fontId="4" fillId="5" borderId="35" xfId="0" applyFont="1" applyFill="1" applyBorder="1" applyAlignment="1" applyProtection="1">
      <alignment horizontal="right" vertical="center" wrapText="1" readingOrder="2"/>
      <protection hidden="1"/>
    </xf>
    <xf numFmtId="0" fontId="4" fillId="3" borderId="37"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4" fillId="3" borderId="44"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readingOrder="2"/>
      <protection locked="0"/>
    </xf>
    <xf numFmtId="0" fontId="4" fillId="3" borderId="46"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readingOrder="2"/>
      <protection locked="0"/>
    </xf>
    <xf numFmtId="0" fontId="11" fillId="8" borderId="14" xfId="0" applyFont="1" applyFill="1" applyBorder="1" applyAlignment="1" applyProtection="1">
      <alignment horizontal="right" vertical="center" wrapText="1" readingOrder="2"/>
      <protection hidden="1"/>
    </xf>
    <xf numFmtId="0" fontId="11" fillId="8" borderId="3" xfId="0" applyFont="1" applyFill="1" applyBorder="1" applyAlignment="1" applyProtection="1">
      <alignment horizontal="center" vertical="center" wrapText="1" readingOrder="2"/>
      <protection hidden="1"/>
    </xf>
    <xf numFmtId="0" fontId="11" fillId="8" borderId="6" xfId="0" applyFont="1" applyFill="1" applyBorder="1" applyAlignment="1" applyProtection="1">
      <alignment horizontal="center" vertical="center" wrapText="1" readingOrder="2"/>
      <protection hidden="1"/>
    </xf>
    <xf numFmtId="14" fontId="11" fillId="8" borderId="3" xfId="0" applyNumberFormat="1" applyFont="1" applyFill="1" applyBorder="1" applyAlignment="1" applyProtection="1">
      <alignment horizontal="center" vertical="center" wrapText="1" readingOrder="2"/>
      <protection hidden="1"/>
    </xf>
    <xf numFmtId="9" fontId="13" fillId="8" borderId="2" xfId="0" applyNumberFormat="1" applyFont="1" applyFill="1" applyBorder="1" applyAlignment="1" applyProtection="1">
      <alignment horizontal="center" vertical="center" wrapText="1" readingOrder="2"/>
      <protection hidden="1"/>
    </xf>
    <xf numFmtId="0" fontId="14" fillId="16" borderId="37" xfId="0" applyFont="1" applyFill="1" applyBorder="1" applyAlignment="1" applyProtection="1">
      <alignment horizontal="center" vertical="center" wrapText="1" readingOrder="2"/>
      <protection locked="0" hidden="1"/>
    </xf>
    <xf numFmtId="164" fontId="14" fillId="16" borderId="24" xfId="0" applyNumberFormat="1" applyFont="1" applyFill="1" applyBorder="1" applyAlignment="1" applyProtection="1">
      <alignment horizontal="center" vertical="center" wrapText="1" readingOrder="2"/>
      <protection locked="0" hidden="1"/>
    </xf>
    <xf numFmtId="0" fontId="14" fillId="16" borderId="32" xfId="0" applyFont="1" applyFill="1" applyBorder="1" applyAlignment="1" applyProtection="1">
      <alignment horizontal="center" vertical="center" wrapText="1" readingOrder="2"/>
      <protection locked="0" hidden="1"/>
    </xf>
    <xf numFmtId="9" fontId="15" fillId="10" borderId="5" xfId="2" applyFont="1" applyFill="1" applyBorder="1" applyAlignment="1" applyProtection="1">
      <alignment horizontal="center" vertical="center" wrapText="1" readingOrder="2"/>
      <protection hidden="1"/>
    </xf>
    <xf numFmtId="0" fontId="16" fillId="11" borderId="7" xfId="0" applyFont="1" applyFill="1" applyBorder="1" applyAlignment="1" applyProtection="1">
      <alignment horizontal="center" vertical="center" wrapText="1" readingOrder="2"/>
      <protection hidden="1"/>
    </xf>
    <xf numFmtId="9" fontId="13" fillId="8" borderId="6" xfId="0" applyNumberFormat="1" applyFont="1" applyFill="1" applyBorder="1" applyAlignment="1" applyProtection="1">
      <alignment horizontal="center" vertical="center" wrapText="1" readingOrder="2"/>
      <protection hidden="1"/>
    </xf>
    <xf numFmtId="9" fontId="13" fillId="8" borderId="1" xfId="0" applyNumberFormat="1" applyFont="1" applyFill="1" applyBorder="1" applyAlignment="1" applyProtection="1">
      <alignment horizontal="center" vertical="center" wrapText="1" readingOrder="2"/>
      <protection hidden="1"/>
    </xf>
    <xf numFmtId="0" fontId="12" fillId="7" borderId="38" xfId="0" applyFont="1" applyFill="1" applyBorder="1" applyAlignment="1" applyProtection="1">
      <alignment horizontal="center" vertical="center" wrapText="1" readingOrder="2"/>
      <protection hidden="1"/>
    </xf>
    <xf numFmtId="0" fontId="12" fillId="7" borderId="46" xfId="0" applyFont="1" applyFill="1" applyBorder="1" applyAlignment="1" applyProtection="1">
      <alignment horizontal="center" vertical="center" wrapText="1" readingOrder="2"/>
      <protection hidden="1"/>
    </xf>
    <xf numFmtId="9" fontId="13" fillId="8" borderId="14" xfId="0" applyNumberFormat="1" applyFont="1" applyFill="1" applyBorder="1" applyAlignment="1" applyProtection="1">
      <alignment horizontal="center" vertical="center" wrapText="1" readingOrder="2"/>
      <protection hidden="1"/>
    </xf>
    <xf numFmtId="0" fontId="14" fillId="9" borderId="9" xfId="0" applyFont="1" applyFill="1" applyBorder="1" applyAlignment="1" applyProtection="1">
      <alignment vertical="center" wrapText="1" readingOrder="2"/>
      <protection hidden="1"/>
    </xf>
    <xf numFmtId="9" fontId="14" fillId="17" borderId="49" xfId="2" applyFont="1" applyFill="1" applyBorder="1" applyAlignment="1" applyProtection="1">
      <alignment horizontal="center" vertical="center" wrapText="1" readingOrder="2"/>
      <protection hidden="1"/>
    </xf>
    <xf numFmtId="0" fontId="10" fillId="0" borderId="0" xfId="0" applyFont="1" applyProtection="1">
      <protection hidden="1"/>
    </xf>
    <xf numFmtId="0" fontId="0" fillId="0" borderId="0" xfId="0" applyProtection="1">
      <protection hidden="1"/>
    </xf>
    <xf numFmtId="0" fontId="20" fillId="18" borderId="33" xfId="0" applyFont="1" applyFill="1" applyBorder="1" applyAlignment="1" applyProtection="1">
      <alignment horizontal="center" vertical="center" readingOrder="2"/>
      <protection hidden="1"/>
    </xf>
    <xf numFmtId="0" fontId="20" fillId="18" borderId="51" xfId="0" applyFont="1" applyFill="1" applyBorder="1" applyAlignment="1" applyProtection="1">
      <alignment horizontal="center" vertical="center" readingOrder="2"/>
      <protection hidden="1"/>
    </xf>
    <xf numFmtId="0" fontId="19" fillId="19" borderId="43" xfId="0" applyFont="1" applyFill="1" applyBorder="1" applyAlignment="1" applyProtection="1">
      <alignment vertical="center"/>
      <protection hidden="1"/>
    </xf>
    <xf numFmtId="0" fontId="19" fillId="13" borderId="13" xfId="0" applyFont="1" applyFill="1" applyBorder="1" applyAlignment="1" applyProtection="1">
      <alignment vertical="center"/>
      <protection hidden="1"/>
    </xf>
    <xf numFmtId="2" fontId="19" fillId="13" borderId="40" xfId="0" applyNumberFormat="1" applyFont="1" applyFill="1" applyBorder="1" applyAlignment="1" applyProtection="1">
      <alignment horizontal="center" vertical="center"/>
      <protection hidden="1"/>
    </xf>
    <xf numFmtId="0" fontId="20" fillId="18" borderId="26" xfId="0" applyFont="1" applyFill="1" applyBorder="1" applyAlignment="1" applyProtection="1">
      <alignment horizontal="center" vertical="center" readingOrder="2"/>
      <protection hidden="1"/>
    </xf>
    <xf numFmtId="0" fontId="19" fillId="18" borderId="27" xfId="0" applyFont="1" applyFill="1" applyBorder="1" applyAlignment="1" applyProtection="1">
      <alignment horizontal="center"/>
      <protection hidden="1"/>
    </xf>
    <xf numFmtId="0" fontId="19" fillId="18" borderId="47" xfId="0" applyFont="1" applyFill="1" applyBorder="1" applyProtection="1">
      <protection hidden="1"/>
    </xf>
    <xf numFmtId="9" fontId="0" fillId="5" borderId="32" xfId="0" applyNumberFormat="1" applyFill="1" applyBorder="1" applyAlignment="1" applyProtection="1">
      <alignment horizontal="center"/>
      <protection hidden="1"/>
    </xf>
    <xf numFmtId="0" fontId="21" fillId="5" borderId="24" xfId="0" applyFont="1" applyFill="1" applyBorder="1" applyProtection="1">
      <protection hidden="1"/>
    </xf>
    <xf numFmtId="2" fontId="21" fillId="5" borderId="28" xfId="0" applyNumberFormat="1" applyFont="1" applyFill="1" applyBorder="1" applyAlignment="1" applyProtection="1">
      <alignment horizontal="center" vertical="center"/>
      <protection hidden="1"/>
    </xf>
    <xf numFmtId="2" fontId="21" fillId="5" borderId="29" xfId="0" applyNumberFormat="1" applyFont="1" applyFill="1" applyBorder="1" applyAlignment="1" applyProtection="1">
      <alignment horizontal="center" vertical="center"/>
      <protection hidden="1"/>
    </xf>
    <xf numFmtId="9" fontId="22" fillId="14" borderId="32" xfId="0" applyNumberFormat="1" applyFont="1" applyFill="1" applyBorder="1" applyAlignment="1" applyProtection="1">
      <alignment horizontal="center" vertical="center"/>
      <protection hidden="1"/>
    </xf>
    <xf numFmtId="0" fontId="22" fillId="14" borderId="24" xfId="0" applyFont="1" applyFill="1" applyBorder="1" applyAlignment="1" applyProtection="1">
      <alignment vertical="center"/>
      <protection hidden="1"/>
    </xf>
    <xf numFmtId="2" fontId="22" fillId="14" borderId="28" xfId="0" applyNumberFormat="1" applyFont="1" applyFill="1" applyBorder="1" applyAlignment="1" applyProtection="1">
      <alignment horizontal="center" vertical="center"/>
      <protection hidden="1"/>
    </xf>
    <xf numFmtId="2" fontId="22" fillId="14" borderId="29" xfId="0" applyNumberFormat="1" applyFont="1" applyFill="1" applyBorder="1" applyAlignment="1" applyProtection="1">
      <alignment horizontal="center" vertical="center"/>
      <protection hidden="1"/>
    </xf>
    <xf numFmtId="0" fontId="19" fillId="12" borderId="52" xfId="0" applyFont="1" applyFill="1" applyBorder="1" applyAlignment="1" applyProtection="1">
      <alignment horizontal="center" vertical="center"/>
      <protection hidden="1"/>
    </xf>
    <xf numFmtId="0" fontId="20" fillId="18" borderId="23" xfId="0" applyFont="1" applyFill="1" applyBorder="1" applyAlignment="1" applyProtection="1">
      <alignment horizontal="center" vertical="center" readingOrder="2"/>
      <protection hidden="1"/>
    </xf>
    <xf numFmtId="2" fontId="21" fillId="5" borderId="12" xfId="0" applyNumberFormat="1" applyFont="1" applyFill="1" applyBorder="1" applyAlignment="1" applyProtection="1">
      <alignment horizontal="center" vertical="center"/>
      <protection hidden="1"/>
    </xf>
    <xf numFmtId="2" fontId="21" fillId="5" borderId="24" xfId="0" applyNumberFormat="1" applyFont="1" applyFill="1" applyBorder="1" applyAlignment="1" applyProtection="1">
      <alignment horizontal="center" vertical="center"/>
      <protection hidden="1"/>
    </xf>
    <xf numFmtId="2" fontId="22" fillId="14" borderId="24" xfId="0" applyNumberFormat="1" applyFont="1" applyFill="1" applyBorder="1" applyAlignment="1" applyProtection="1">
      <alignment horizontal="center" vertical="center"/>
      <protection hidden="1"/>
    </xf>
    <xf numFmtId="0" fontId="19" fillId="12" borderId="50" xfId="0" applyFont="1" applyFill="1" applyBorder="1" applyAlignment="1" applyProtection="1">
      <alignment horizontal="center" vertical="center"/>
      <protection hidden="1"/>
    </xf>
    <xf numFmtId="0" fontId="10" fillId="0" borderId="0" xfId="0" applyFont="1"/>
    <xf numFmtId="0" fontId="23" fillId="18" borderId="28" xfId="0" applyFont="1" applyFill="1" applyBorder="1" applyAlignment="1" applyProtection="1">
      <alignment horizontal="center" vertical="center" wrapText="1"/>
      <protection hidden="1"/>
    </xf>
    <xf numFmtId="0" fontId="23" fillId="18" borderId="12" xfId="0" applyFont="1" applyFill="1" applyBorder="1" applyAlignment="1" applyProtection="1">
      <alignment horizontal="center" vertical="center" wrapText="1"/>
      <protection hidden="1"/>
    </xf>
    <xf numFmtId="0" fontId="23" fillId="18" borderId="41" xfId="0" applyFont="1" applyFill="1" applyBorder="1" applyAlignment="1" applyProtection="1">
      <alignment horizontal="center" vertical="center" wrapText="1"/>
      <protection hidden="1"/>
    </xf>
    <xf numFmtId="0" fontId="23" fillId="18" borderId="39" xfId="0" applyFont="1" applyFill="1" applyBorder="1" applyAlignment="1" applyProtection="1">
      <alignment horizontal="center" vertical="center" wrapText="1"/>
      <protection hidden="1"/>
    </xf>
    <xf numFmtId="49" fontId="4" fillId="6" borderId="9" xfId="0" applyNumberFormat="1" applyFont="1" applyFill="1" applyBorder="1" applyAlignment="1" applyProtection="1">
      <alignment horizontal="center" vertical="center" readingOrder="2"/>
      <protection hidden="1"/>
    </xf>
    <xf numFmtId="49" fontId="4" fillId="6" borderId="11" xfId="0" applyNumberFormat="1" applyFont="1" applyFill="1" applyBorder="1" applyAlignment="1" applyProtection="1">
      <alignment horizontal="center" vertical="center" readingOrder="2"/>
      <protection hidden="1"/>
    </xf>
    <xf numFmtId="49" fontId="4" fillId="6" borderId="13" xfId="0" applyNumberFormat="1" applyFont="1" applyFill="1" applyBorder="1" applyAlignment="1" applyProtection="1">
      <alignment horizontal="center" vertical="center" readingOrder="2"/>
      <protection hidden="1"/>
    </xf>
    <xf numFmtId="49" fontId="4" fillId="6" borderId="39" xfId="0" applyNumberFormat="1" applyFont="1" applyFill="1" applyBorder="1" applyAlignment="1" applyProtection="1">
      <alignment horizontal="center" vertical="center" readingOrder="2"/>
      <protection hidden="1"/>
    </xf>
    <xf numFmtId="49" fontId="4" fillId="6" borderId="22" xfId="0" applyNumberFormat="1" applyFont="1" applyFill="1" applyBorder="1" applyAlignment="1" applyProtection="1">
      <alignment horizontal="center" vertical="center" readingOrder="2"/>
      <protection hidden="1"/>
    </xf>
    <xf numFmtId="0" fontId="4" fillId="3" borderId="36" xfId="0" applyFont="1" applyFill="1" applyBorder="1" applyAlignment="1" applyProtection="1">
      <alignment horizontal="center" vertical="center" wrapText="1" readingOrder="2"/>
      <protection locked="0"/>
    </xf>
    <xf numFmtId="0" fontId="5" fillId="3" borderId="43" xfId="0" applyFont="1" applyFill="1" applyBorder="1" applyAlignment="1" applyProtection="1">
      <alignment horizontal="center" vertical="center" wrapText="1" readingOrder="2"/>
      <protection locked="0"/>
    </xf>
    <xf numFmtId="164" fontId="12" fillId="8" borderId="45" xfId="0" applyNumberFormat="1" applyFont="1" applyFill="1" applyBorder="1" applyAlignment="1" applyProtection="1">
      <alignment vertical="center" wrapText="1" readingOrder="2"/>
      <protection hidden="1"/>
    </xf>
    <xf numFmtId="1" fontId="12" fillId="8" borderId="20" xfId="0" applyNumberFormat="1" applyFont="1" applyFill="1" applyBorder="1" applyAlignment="1" applyProtection="1">
      <alignment horizontal="center" vertical="center" wrapText="1" readingOrder="2"/>
      <protection hidden="1"/>
    </xf>
    <xf numFmtId="14" fontId="11" fillId="8" borderId="7" xfId="0" applyNumberFormat="1" applyFont="1" applyFill="1" applyBorder="1" applyAlignment="1" applyProtection="1">
      <alignment horizontal="center" vertical="center" wrapText="1" readingOrder="2"/>
      <protection hidden="1"/>
    </xf>
    <xf numFmtId="0" fontId="11" fillId="8" borderId="8" xfId="0" applyFont="1" applyFill="1" applyBorder="1" applyAlignment="1" applyProtection="1">
      <alignment horizontal="right" vertical="center" wrapText="1" readingOrder="2"/>
      <protection hidden="1"/>
    </xf>
    <xf numFmtId="9" fontId="13" fillId="8" borderId="7" xfId="0" applyNumberFormat="1" applyFont="1" applyFill="1" applyBorder="1" applyAlignment="1" applyProtection="1">
      <alignment horizontal="center" vertical="center" wrapText="1" readingOrder="2"/>
      <protection hidden="1"/>
    </xf>
    <xf numFmtId="1" fontId="12" fillId="8" borderId="53" xfId="2" applyNumberFormat="1" applyFont="1" applyFill="1" applyBorder="1" applyAlignment="1" applyProtection="1">
      <alignment horizontal="center" vertical="center" wrapText="1" readingOrder="1"/>
      <protection locked="0" hidden="1"/>
    </xf>
    <xf numFmtId="1" fontId="12" fillId="8" borderId="45" xfId="2" applyNumberFormat="1" applyFont="1" applyFill="1" applyBorder="1" applyAlignment="1" applyProtection="1">
      <alignment horizontal="center" vertical="center" wrapText="1" readingOrder="1"/>
      <protection locked="0" hidden="1"/>
    </xf>
    <xf numFmtId="1" fontId="12" fillId="8" borderId="26" xfId="0" applyNumberFormat="1" applyFont="1" applyFill="1" applyBorder="1" applyAlignment="1" applyProtection="1">
      <alignment horizontal="center" vertical="center" wrapText="1" readingOrder="2"/>
      <protection hidden="1"/>
    </xf>
    <xf numFmtId="1" fontId="12" fillId="8" borderId="54" xfId="0" applyNumberFormat="1" applyFont="1" applyFill="1" applyBorder="1" applyAlignment="1" applyProtection="1">
      <alignment horizontal="center" vertical="center" wrapText="1" readingOrder="2"/>
      <protection hidden="1"/>
    </xf>
    <xf numFmtId="9" fontId="0" fillId="19" borderId="42" xfId="2" applyFont="1" applyFill="1" applyBorder="1" applyAlignment="1" applyProtection="1">
      <alignment horizontal="center" vertical="center"/>
      <protection locked="0"/>
    </xf>
    <xf numFmtId="9" fontId="0" fillId="19" borderId="46" xfId="2" applyFont="1" applyFill="1" applyBorder="1" applyAlignment="1" applyProtection="1">
      <alignment horizontal="center" vertical="center"/>
      <protection locked="0"/>
    </xf>
    <xf numFmtId="9" fontId="0" fillId="0" borderId="0" xfId="0" applyNumberFormat="1" applyProtection="1">
      <protection hidden="1"/>
    </xf>
    <xf numFmtId="2" fontId="19" fillId="13" borderId="44" xfId="0" applyNumberFormat="1" applyFont="1" applyFill="1" applyBorder="1" applyAlignment="1" applyProtection="1">
      <alignment horizontal="center" vertical="center"/>
      <protection hidden="1"/>
    </xf>
    <xf numFmtId="0" fontId="4" fillId="6" borderId="13" xfId="0" applyFont="1" applyFill="1" applyBorder="1" applyAlignment="1" applyProtection="1">
      <alignment horizontal="right" vertical="center" wrapText="1" readingOrder="2"/>
      <protection hidden="1"/>
    </xf>
    <xf numFmtId="49" fontId="3" fillId="3" borderId="32" xfId="0" applyNumberFormat="1" applyFont="1" applyFill="1" applyBorder="1" applyAlignment="1" applyProtection="1">
      <alignment horizontal="center" vertical="center"/>
      <protection hidden="1"/>
    </xf>
    <xf numFmtId="49" fontId="3" fillId="3" borderId="38" xfId="0" applyNumberFormat="1" applyFont="1" applyFill="1" applyBorder="1" applyAlignment="1" applyProtection="1">
      <alignment horizontal="center" vertical="center"/>
      <protection hidden="1"/>
    </xf>
    <xf numFmtId="0" fontId="4" fillId="5" borderId="55" xfId="0" applyFont="1" applyFill="1" applyBorder="1" applyAlignment="1" applyProtection="1">
      <alignment horizontal="right" vertical="center" wrapText="1" readingOrder="2"/>
      <protection hidden="1"/>
    </xf>
    <xf numFmtId="0" fontId="4" fillId="3" borderId="36" xfId="0" applyFont="1" applyFill="1" applyBorder="1" applyAlignment="1" applyProtection="1">
      <alignment horizontal="center" vertical="center" wrapText="1"/>
      <protection locked="0"/>
    </xf>
    <xf numFmtId="0" fontId="4" fillId="3" borderId="43" xfId="0" applyFont="1" applyFill="1" applyBorder="1" applyAlignment="1" applyProtection="1">
      <alignment horizontal="center" vertical="center" wrapText="1"/>
      <protection locked="0"/>
    </xf>
    <xf numFmtId="0" fontId="4" fillId="5" borderId="56" xfId="0" applyFont="1" applyFill="1" applyBorder="1" applyAlignment="1" applyProtection="1">
      <alignment horizontal="right" vertical="center" wrapText="1" readingOrder="2"/>
      <protection hidden="1"/>
    </xf>
    <xf numFmtId="0" fontId="4" fillId="3" borderId="4"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21" xfId="0" applyFont="1" applyFill="1" applyBorder="1" applyAlignment="1" applyProtection="1">
      <alignment horizontal="center" vertical="center" wrapText="1"/>
      <protection locked="0"/>
    </xf>
    <xf numFmtId="49" fontId="3" fillId="3" borderId="57" xfId="0" applyNumberFormat="1" applyFont="1" applyFill="1" applyBorder="1" applyAlignment="1" applyProtection="1">
      <alignment horizontal="center" vertical="center"/>
      <protection hidden="1"/>
    </xf>
    <xf numFmtId="0" fontId="8" fillId="15" borderId="1" xfId="0" applyFont="1" applyFill="1" applyBorder="1" applyAlignment="1" applyProtection="1">
      <alignment horizontal="center" vertical="center" wrapText="1" readingOrder="2"/>
      <protection hidden="1"/>
    </xf>
    <xf numFmtId="0" fontId="8" fillId="15" borderId="20" xfId="0" applyFont="1" applyFill="1" applyBorder="1" applyAlignment="1" applyProtection="1">
      <alignment horizontal="center" vertical="center" wrapText="1" readingOrder="2"/>
      <protection hidden="1"/>
    </xf>
    <xf numFmtId="0" fontId="8" fillId="15" borderId="17" xfId="0" applyFont="1" applyFill="1" applyBorder="1" applyAlignment="1" applyProtection="1">
      <alignment horizontal="center" vertical="center" wrapText="1" readingOrder="2"/>
      <protection hidden="1"/>
    </xf>
    <xf numFmtId="0" fontId="8" fillId="15" borderId="22" xfId="0" applyFont="1" applyFill="1" applyBorder="1" applyAlignment="1" applyProtection="1">
      <alignment horizontal="center" vertical="center" wrapText="1" readingOrder="2"/>
      <protection hidden="1"/>
    </xf>
    <xf numFmtId="0" fontId="3" fillId="4" borderId="45" xfId="0" applyFont="1" applyFill="1" applyBorder="1" applyAlignment="1" applyProtection="1">
      <alignment horizontal="center" vertical="center" wrapText="1"/>
      <protection hidden="1"/>
    </xf>
    <xf numFmtId="0" fontId="3" fillId="4" borderId="30" xfId="0" applyFont="1" applyFill="1" applyBorder="1" applyAlignment="1" applyProtection="1">
      <alignment horizontal="center" vertical="center" wrapText="1"/>
      <protection hidden="1"/>
    </xf>
    <xf numFmtId="0" fontId="3" fillId="4" borderId="31" xfId="0"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wrapText="1"/>
      <protection hidden="1"/>
    </xf>
    <xf numFmtId="49" fontId="9" fillId="2" borderId="3" xfId="0" applyNumberFormat="1" applyFont="1" applyFill="1" applyBorder="1" applyAlignment="1" applyProtection="1">
      <alignment horizontal="center" vertical="center" wrapText="1"/>
      <protection hidden="1"/>
    </xf>
    <xf numFmtId="49" fontId="9" fillId="2" borderId="6" xfId="0" applyNumberFormat="1" applyFont="1" applyFill="1" applyBorder="1" applyAlignment="1" applyProtection="1">
      <alignment horizontal="center" vertical="center" wrapText="1"/>
      <protection hidden="1"/>
    </xf>
    <xf numFmtId="49" fontId="9" fillId="2" borderId="5" xfId="0" applyNumberFormat="1" applyFont="1" applyFill="1" applyBorder="1" applyAlignment="1" applyProtection="1">
      <alignment horizontal="center" vertical="center" wrapText="1"/>
      <protection hidden="1"/>
    </xf>
    <xf numFmtId="0" fontId="18" fillId="7" borderId="37" xfId="0" applyFont="1" applyFill="1" applyBorder="1" applyAlignment="1" applyProtection="1">
      <alignment horizontal="center" vertical="center" wrapText="1" readingOrder="2"/>
      <protection hidden="1"/>
    </xf>
    <xf numFmtId="0" fontId="18" fillId="7" borderId="12" xfId="0" applyFont="1" applyFill="1" applyBorder="1" applyAlignment="1" applyProtection="1">
      <alignment horizontal="center" vertical="center" wrapText="1" readingOrder="2"/>
      <protection hidden="1"/>
    </xf>
    <xf numFmtId="0" fontId="11" fillId="7" borderId="3" xfId="0" applyFont="1" applyFill="1" applyBorder="1" applyAlignment="1" applyProtection="1">
      <alignment horizontal="center" vertical="center" wrapText="1" readingOrder="2"/>
      <protection hidden="1"/>
    </xf>
    <xf numFmtId="0" fontId="11" fillId="7" borderId="6" xfId="0" applyFont="1" applyFill="1" applyBorder="1" applyAlignment="1" applyProtection="1">
      <alignment horizontal="center" vertical="center" wrapText="1" readingOrder="2"/>
      <protection hidden="1"/>
    </xf>
    <xf numFmtId="0" fontId="11" fillId="7" borderId="5" xfId="0" applyFont="1" applyFill="1" applyBorder="1" applyAlignment="1" applyProtection="1">
      <alignment horizontal="center" vertical="center" wrapText="1" readingOrder="2"/>
      <protection hidden="1"/>
    </xf>
    <xf numFmtId="0" fontId="11" fillId="7" borderId="16" xfId="0" applyFont="1" applyFill="1" applyBorder="1" applyAlignment="1" applyProtection="1">
      <alignment horizontal="center" vertical="center" wrapText="1" readingOrder="2"/>
      <protection hidden="1"/>
    </xf>
    <xf numFmtId="0" fontId="11" fillId="7" borderId="0" xfId="0" applyFont="1" applyFill="1" applyAlignment="1" applyProtection="1">
      <alignment horizontal="center" vertical="center" wrapText="1" readingOrder="2"/>
      <protection hidden="1"/>
    </xf>
    <xf numFmtId="0" fontId="11" fillId="7" borderId="18" xfId="0" applyFont="1" applyFill="1" applyBorder="1" applyAlignment="1" applyProtection="1">
      <alignment horizontal="center" vertical="center" wrapText="1" readingOrder="2"/>
      <protection hidden="1"/>
    </xf>
    <xf numFmtId="0" fontId="12" fillId="7" borderId="3" xfId="0" applyFont="1" applyFill="1" applyBorder="1" applyAlignment="1" applyProtection="1">
      <alignment horizontal="center" vertical="center" wrapText="1" readingOrder="2"/>
      <protection hidden="1"/>
    </xf>
    <xf numFmtId="0" fontId="12" fillId="7" borderId="6" xfId="0" applyFont="1" applyFill="1" applyBorder="1" applyAlignment="1" applyProtection="1">
      <alignment horizontal="center" vertical="center" wrapText="1" readingOrder="2"/>
      <protection hidden="1"/>
    </xf>
    <xf numFmtId="0" fontId="12" fillId="7" borderId="5" xfId="0" applyFont="1" applyFill="1" applyBorder="1" applyAlignment="1" applyProtection="1">
      <alignment horizontal="center" vertical="center" wrapText="1" readingOrder="2"/>
      <protection hidden="1"/>
    </xf>
    <xf numFmtId="0" fontId="11" fillId="7" borderId="1" xfId="0" applyFont="1" applyFill="1" applyBorder="1" applyAlignment="1" applyProtection="1">
      <alignment horizontal="center" vertical="center" wrapText="1" readingOrder="2"/>
      <protection hidden="1"/>
    </xf>
    <xf numFmtId="0" fontId="11" fillId="7" borderId="20" xfId="0" applyFont="1" applyFill="1" applyBorder="1" applyAlignment="1" applyProtection="1">
      <alignment horizontal="center" vertical="center" wrapText="1" readingOrder="2"/>
      <protection hidden="1"/>
    </xf>
    <xf numFmtId="0" fontId="16" fillId="11" borderId="8" xfId="0" applyFont="1" applyFill="1" applyBorder="1" applyAlignment="1" applyProtection="1">
      <alignment horizontal="center" vertical="center" wrapText="1" readingOrder="2"/>
      <protection hidden="1"/>
    </xf>
    <xf numFmtId="0" fontId="16" fillId="11" borderId="48" xfId="0" applyFont="1" applyFill="1" applyBorder="1" applyAlignment="1" applyProtection="1">
      <alignment horizontal="center" vertical="center" wrapText="1" readingOrder="2"/>
      <protection hidden="1"/>
    </xf>
    <xf numFmtId="0" fontId="17" fillId="0" borderId="7" xfId="0" applyFont="1" applyBorder="1" applyAlignment="1" applyProtection="1">
      <alignment horizontal="center" vertical="center"/>
      <protection hidden="1"/>
    </xf>
    <xf numFmtId="14" fontId="11" fillId="8" borderId="3" xfId="0" applyNumberFormat="1" applyFont="1" applyFill="1" applyBorder="1" applyAlignment="1" applyProtection="1">
      <alignment horizontal="center" vertical="center" wrapText="1" readingOrder="2"/>
      <protection hidden="1"/>
    </xf>
    <xf numFmtId="14" fontId="11" fillId="8" borderId="6" xfId="0" applyNumberFormat="1" applyFont="1" applyFill="1" applyBorder="1" applyAlignment="1" applyProtection="1">
      <alignment horizontal="center" vertical="center" wrapText="1" readingOrder="2"/>
      <protection hidden="1"/>
    </xf>
    <xf numFmtId="164" fontId="12" fillId="8" borderId="2" xfId="2" applyNumberFormat="1" applyFont="1" applyFill="1" applyBorder="1" applyAlignment="1" applyProtection="1">
      <alignment horizontal="center" vertical="center" wrapText="1" readingOrder="1"/>
      <protection locked="0" hidden="1"/>
    </xf>
    <xf numFmtId="164" fontId="12" fillId="8" borderId="15" xfId="2" applyNumberFormat="1" applyFont="1" applyFill="1" applyBorder="1" applyAlignment="1" applyProtection="1">
      <alignment horizontal="center" vertical="center" wrapText="1" readingOrder="1"/>
      <protection locked="0" hidden="1"/>
    </xf>
    <xf numFmtId="0" fontId="15" fillId="10" borderId="4" xfId="0" applyFont="1" applyFill="1" applyBorder="1" applyAlignment="1" applyProtection="1">
      <alignment horizontal="center" vertical="center" wrapText="1" readingOrder="2"/>
      <protection hidden="1"/>
    </xf>
    <xf numFmtId="0" fontId="15" fillId="10" borderId="18" xfId="0" applyFont="1" applyFill="1" applyBorder="1" applyAlignment="1" applyProtection="1">
      <alignment horizontal="center" vertical="center" wrapText="1" readingOrder="2"/>
      <protection hidden="1"/>
    </xf>
    <xf numFmtId="2" fontId="15" fillId="10" borderId="4" xfId="0" applyNumberFormat="1" applyFont="1" applyFill="1" applyBorder="1" applyAlignment="1" applyProtection="1">
      <alignment horizontal="center" vertical="center" wrapText="1" readingOrder="2"/>
      <protection hidden="1"/>
    </xf>
    <xf numFmtId="2" fontId="15" fillId="10" borderId="21" xfId="0" applyNumberFormat="1" applyFont="1" applyFill="1" applyBorder="1" applyAlignment="1" applyProtection="1">
      <alignment horizontal="center" vertical="center" wrapText="1" readingOrder="2"/>
      <protection hidden="1"/>
    </xf>
    <xf numFmtId="0" fontId="19" fillId="18" borderId="3" xfId="0" applyFont="1" applyFill="1" applyBorder="1" applyAlignment="1" applyProtection="1">
      <alignment horizontal="center" vertical="center"/>
      <protection hidden="1"/>
    </xf>
    <xf numFmtId="0" fontId="19" fillId="18" borderId="9" xfId="0" applyFont="1" applyFill="1" applyBorder="1" applyAlignment="1" applyProtection="1">
      <alignment horizontal="center" vertical="center"/>
      <protection hidden="1"/>
    </xf>
    <xf numFmtId="0" fontId="19" fillId="18" borderId="2" xfId="0" applyFont="1" applyFill="1" applyBorder="1" applyAlignment="1" applyProtection="1">
      <alignment horizontal="center"/>
      <protection hidden="1"/>
    </xf>
    <xf numFmtId="0" fontId="19" fillId="18" borderId="15" xfId="0" applyFont="1" applyFill="1" applyBorder="1" applyAlignment="1" applyProtection="1">
      <alignment horizontal="center"/>
      <protection hidden="1"/>
    </xf>
    <xf numFmtId="0" fontId="19" fillId="12" borderId="25" xfId="0" applyFont="1" applyFill="1" applyBorder="1" applyAlignment="1" applyProtection="1">
      <alignment horizontal="center" vertical="center"/>
      <protection hidden="1"/>
    </xf>
    <xf numFmtId="0" fontId="19" fillId="12" borderId="44" xfId="0" applyFont="1" applyFill="1" applyBorder="1" applyAlignment="1" applyProtection="1">
      <alignment horizontal="center" vertical="center"/>
      <protection hidden="1"/>
    </xf>
  </cellXfs>
  <cellStyles count="3">
    <cellStyle name="Normal" xfId="0" builtinId="0"/>
    <cellStyle name="Percent" xfId="2" builtinId="5"/>
    <cellStyle name="היפר-קישור" xfId="1" builtinId="8"/>
  </cellStyles>
  <dxfs count="33">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51"/>
  <sheetViews>
    <sheetView rightToLeft="1" view="pageBreakPreview" zoomScale="85" zoomScaleNormal="90" zoomScaleSheetLayoutView="85" workbookViewId="0">
      <selection activeCell="B30" sqref="B30"/>
    </sheetView>
  </sheetViews>
  <sheetFormatPr defaultColWidth="9" defaultRowHeight="15.75" x14ac:dyDescent="0.25"/>
  <cols>
    <col min="1" max="1" width="1.375" style="1" customWidth="1"/>
    <col min="2" max="2" width="14.75" style="1" customWidth="1"/>
    <col min="3" max="3" width="10.375" style="1" customWidth="1"/>
    <col min="4" max="4" width="87.5" style="1" customWidth="1"/>
    <col min="5" max="7" width="18.75" style="1" customWidth="1"/>
    <col min="8" max="16384" width="9" style="1"/>
  </cols>
  <sheetData>
    <row r="1" spans="2:8" ht="9.9499999999999993" customHeight="1" thickBot="1" x14ac:dyDescent="0.3">
      <c r="D1" s="7"/>
      <c r="E1" s="6"/>
      <c r="F1" s="6"/>
      <c r="G1" s="6"/>
    </row>
    <row r="2" spans="2:8" x14ac:dyDescent="0.25">
      <c r="B2" s="117" t="s">
        <v>58</v>
      </c>
      <c r="C2" s="118"/>
      <c r="D2" s="23" t="s">
        <v>10</v>
      </c>
      <c r="E2" s="24">
        <v>1</v>
      </c>
      <c r="F2" s="24">
        <v>2</v>
      </c>
      <c r="G2" s="24">
        <v>3</v>
      </c>
    </row>
    <row r="3" spans="2:8" x14ac:dyDescent="0.25">
      <c r="B3" s="119"/>
      <c r="C3" s="120"/>
      <c r="D3" s="15" t="s">
        <v>0</v>
      </c>
      <c r="E3" s="16"/>
      <c r="F3" s="16"/>
      <c r="G3" s="16"/>
    </row>
    <row r="4" spans="2:8" x14ac:dyDescent="0.25">
      <c r="B4" s="119"/>
      <c r="C4" s="120"/>
      <c r="D4" s="15" t="s">
        <v>60</v>
      </c>
      <c r="E4" s="16"/>
      <c r="F4" s="16"/>
      <c r="G4" s="16"/>
    </row>
    <row r="5" spans="2:8" x14ac:dyDescent="0.25">
      <c r="B5" s="119"/>
      <c r="C5" s="120"/>
      <c r="D5" s="15" t="s">
        <v>19</v>
      </c>
      <c r="E5" s="16"/>
      <c r="F5" s="16"/>
      <c r="G5" s="16"/>
    </row>
    <row r="6" spans="2:8" x14ac:dyDescent="0.25">
      <c r="B6" s="119"/>
      <c r="C6" s="120"/>
      <c r="D6" s="15" t="s">
        <v>1</v>
      </c>
      <c r="E6" s="17"/>
      <c r="F6" s="17"/>
      <c r="G6" s="17"/>
    </row>
    <row r="7" spans="2:8" x14ac:dyDescent="0.25">
      <c r="B7" s="119"/>
      <c r="C7" s="120"/>
      <c r="D7" s="15" t="s">
        <v>2</v>
      </c>
      <c r="E7" s="18"/>
      <c r="F7" s="18"/>
      <c r="G7" s="18"/>
    </row>
    <row r="8" spans="2:8" ht="16.5" thickBot="1" x14ac:dyDescent="0.3">
      <c r="B8" s="21" t="s">
        <v>18</v>
      </c>
      <c r="C8" s="22" t="s">
        <v>3</v>
      </c>
      <c r="D8" s="19" t="s">
        <v>12</v>
      </c>
      <c r="E8" s="20"/>
      <c r="F8" s="20"/>
      <c r="G8" s="20"/>
    </row>
    <row r="9" spans="2:8" ht="15.4" customHeight="1" x14ac:dyDescent="0.25">
      <c r="B9" s="129" t="s">
        <v>5</v>
      </c>
      <c r="C9" s="28">
        <v>5.0999999999999996</v>
      </c>
      <c r="D9" s="29" t="s">
        <v>4</v>
      </c>
      <c r="E9" s="127"/>
      <c r="F9" s="128"/>
      <c r="G9" s="128"/>
    </row>
    <row r="10" spans="2:8" ht="15.4" customHeight="1" x14ac:dyDescent="0.25">
      <c r="B10" s="130"/>
      <c r="C10" s="89" t="s">
        <v>13</v>
      </c>
      <c r="D10" s="8" t="s">
        <v>37</v>
      </c>
      <c r="E10" s="3"/>
      <c r="F10" s="3"/>
      <c r="G10" s="10"/>
    </row>
    <row r="11" spans="2:8" ht="31.5" x14ac:dyDescent="0.25">
      <c r="B11" s="130"/>
      <c r="C11" s="89" t="s">
        <v>15</v>
      </c>
      <c r="D11" s="8" t="s">
        <v>14</v>
      </c>
      <c r="E11" s="3"/>
      <c r="F11" s="3"/>
      <c r="G11" s="10"/>
    </row>
    <row r="12" spans="2:8" ht="48" thickBot="1" x14ac:dyDescent="0.3">
      <c r="B12" s="130"/>
      <c r="C12" s="90" t="s">
        <v>16</v>
      </c>
      <c r="D12" s="11" t="s">
        <v>38</v>
      </c>
      <c r="E12" s="12"/>
      <c r="F12" s="12"/>
      <c r="G12" s="12"/>
    </row>
    <row r="13" spans="2:8" ht="15.4" customHeight="1" x14ac:dyDescent="0.25">
      <c r="B13" s="129" t="s">
        <v>59</v>
      </c>
      <c r="C13" s="13" t="s">
        <v>21</v>
      </c>
      <c r="D13" s="14" t="s">
        <v>61</v>
      </c>
      <c r="E13" s="124"/>
      <c r="F13" s="125"/>
      <c r="G13" s="126"/>
    </row>
    <row r="14" spans="2:8" ht="31.5" x14ac:dyDescent="0.25">
      <c r="B14" s="130"/>
      <c r="C14" s="87" t="s">
        <v>17</v>
      </c>
      <c r="D14" s="8" t="s">
        <v>62</v>
      </c>
      <c r="E14" s="37"/>
      <c r="F14" s="39"/>
      <c r="G14" s="25"/>
      <c r="H14" s="9"/>
    </row>
    <row r="15" spans="2:8" ht="94.5" x14ac:dyDescent="0.25">
      <c r="B15" s="130"/>
      <c r="C15" s="86" t="s">
        <v>33</v>
      </c>
      <c r="D15" s="11" t="s">
        <v>63</v>
      </c>
      <c r="E15" s="91"/>
      <c r="F15" s="92"/>
      <c r="G15" s="38"/>
      <c r="H15" s="9"/>
    </row>
    <row r="16" spans="2:8" ht="32.25" thickBot="1" x14ac:dyDescent="0.3">
      <c r="B16" s="131"/>
      <c r="C16" s="88" t="s">
        <v>34</v>
      </c>
      <c r="D16" s="106" t="s">
        <v>64</v>
      </c>
      <c r="E16" s="33"/>
      <c r="F16" s="36"/>
      <c r="G16" s="35"/>
    </row>
    <row r="17" spans="2:7" ht="16.5" thickBot="1" x14ac:dyDescent="0.3">
      <c r="B17"/>
      <c r="C17"/>
      <c r="D17"/>
      <c r="E17"/>
      <c r="F17"/>
      <c r="G17"/>
    </row>
    <row r="18" spans="2:7" ht="16.5" thickBot="1" x14ac:dyDescent="0.3">
      <c r="B18"/>
      <c r="C18" s="26" t="s">
        <v>11</v>
      </c>
      <c r="D18" s="30" t="s">
        <v>20</v>
      </c>
      <c r="E18" s="121"/>
      <c r="F18" s="122"/>
      <c r="G18" s="123"/>
    </row>
    <row r="19" spans="2:7" x14ac:dyDescent="0.25">
      <c r="B19"/>
      <c r="C19" s="27">
        <v>6.1</v>
      </c>
      <c r="D19" s="31" t="s">
        <v>35</v>
      </c>
      <c r="E19" s="32"/>
      <c r="F19" s="4"/>
      <c r="G19" s="25"/>
    </row>
    <row r="20" spans="2:7" x14ac:dyDescent="0.25">
      <c r="B20"/>
      <c r="C20" s="27">
        <v>6.2</v>
      </c>
      <c r="D20" s="31" t="s">
        <v>40</v>
      </c>
      <c r="E20" s="32"/>
      <c r="F20" s="4"/>
      <c r="G20" s="25"/>
    </row>
    <row r="21" spans="2:7" ht="31.5" x14ac:dyDescent="0.25">
      <c r="B21"/>
      <c r="C21" s="27">
        <v>6.3</v>
      </c>
      <c r="D21" s="31" t="s">
        <v>41</v>
      </c>
      <c r="E21" s="32"/>
      <c r="F21" s="4"/>
      <c r="G21" s="25"/>
    </row>
    <row r="22" spans="2:7" ht="31.5" x14ac:dyDescent="0.25">
      <c r="B22"/>
      <c r="C22" s="27">
        <v>6.4</v>
      </c>
      <c r="D22" s="31" t="s">
        <v>65</v>
      </c>
      <c r="E22" s="32"/>
      <c r="F22" s="4"/>
      <c r="G22" s="25"/>
    </row>
    <row r="23" spans="2:7" ht="31.5" x14ac:dyDescent="0.25">
      <c r="B23"/>
      <c r="C23" s="27">
        <v>6.5</v>
      </c>
      <c r="D23" s="31" t="s">
        <v>42</v>
      </c>
      <c r="E23" s="32"/>
      <c r="F23" s="4"/>
      <c r="G23" s="25"/>
    </row>
    <row r="24" spans="2:7" ht="31.5" x14ac:dyDescent="0.25">
      <c r="B24"/>
      <c r="C24" s="27">
        <v>6.6</v>
      </c>
      <c r="D24" s="31" t="s">
        <v>43</v>
      </c>
      <c r="E24" s="32"/>
      <c r="F24" s="4"/>
      <c r="G24" s="25"/>
    </row>
    <row r="25" spans="2:7" ht="63" x14ac:dyDescent="0.25">
      <c r="B25"/>
      <c r="C25" s="27">
        <v>6.7</v>
      </c>
      <c r="D25" s="31" t="s">
        <v>66</v>
      </c>
      <c r="E25" s="32"/>
      <c r="F25" s="4"/>
      <c r="G25" s="25"/>
    </row>
    <row r="26" spans="2:7" ht="47.25" x14ac:dyDescent="0.25">
      <c r="B26"/>
      <c r="C26" s="27">
        <v>6.8</v>
      </c>
      <c r="D26" s="31" t="s">
        <v>67</v>
      </c>
      <c r="E26" s="32"/>
      <c r="F26" s="4"/>
      <c r="G26" s="34"/>
    </row>
    <row r="27" spans="2:7" ht="31.5" x14ac:dyDescent="0.25">
      <c r="B27"/>
      <c r="C27" s="27">
        <v>6.9</v>
      </c>
      <c r="D27" s="31" t="s">
        <v>44</v>
      </c>
      <c r="E27" s="32"/>
      <c r="F27" s="4"/>
      <c r="G27" s="25"/>
    </row>
    <row r="28" spans="2:7" ht="31.5" x14ac:dyDescent="0.25">
      <c r="B28"/>
      <c r="C28" s="108" t="s">
        <v>39</v>
      </c>
      <c r="D28" s="109" t="s">
        <v>45</v>
      </c>
      <c r="E28" s="110"/>
      <c r="F28" s="111"/>
      <c r="G28" s="38"/>
    </row>
    <row r="29" spans="2:7" ht="31.5" x14ac:dyDescent="0.25">
      <c r="B29"/>
      <c r="C29" s="107" t="s">
        <v>46</v>
      </c>
      <c r="D29" s="31" t="s">
        <v>48</v>
      </c>
      <c r="E29" s="32"/>
      <c r="F29" s="4"/>
      <c r="G29" s="25"/>
    </row>
    <row r="30" spans="2:7" ht="16.5" thickBot="1" x14ac:dyDescent="0.3">
      <c r="B30"/>
      <c r="C30" s="116" t="s">
        <v>47</v>
      </c>
      <c r="D30" s="112" t="s">
        <v>49</v>
      </c>
      <c r="E30" s="113"/>
      <c r="F30" s="114"/>
      <c r="G30" s="115"/>
    </row>
    <row r="35" spans="3:7" x14ac:dyDescent="0.25">
      <c r="D35" s="2"/>
      <c r="E35" s="2"/>
      <c r="F35" s="2"/>
      <c r="G35" s="2"/>
    </row>
    <row r="36" spans="3:7" x14ac:dyDescent="0.25">
      <c r="C36" s="2"/>
      <c r="D36" s="2"/>
      <c r="E36" s="2"/>
      <c r="F36" s="2"/>
      <c r="G36" s="2"/>
    </row>
    <row r="37" spans="3:7" x14ac:dyDescent="0.25">
      <c r="C37" s="2"/>
      <c r="D37" s="2"/>
      <c r="E37" s="2"/>
      <c r="F37" s="2"/>
      <c r="G37" s="2"/>
    </row>
    <row r="38" spans="3:7" x14ac:dyDescent="0.25">
      <c r="C38" s="2"/>
      <c r="D38" s="2"/>
      <c r="E38" s="2"/>
      <c r="F38" s="2"/>
      <c r="G38" s="2"/>
    </row>
    <row r="39" spans="3:7" x14ac:dyDescent="0.25">
      <c r="C39" s="2"/>
      <c r="D39" s="5"/>
      <c r="E39" s="2"/>
      <c r="F39" s="2"/>
      <c r="G39" s="2"/>
    </row>
    <row r="40" spans="3:7" x14ac:dyDescent="0.25">
      <c r="C40" s="2"/>
      <c r="D40" s="2"/>
      <c r="E40" s="2"/>
      <c r="F40" s="2"/>
      <c r="G40" s="2"/>
    </row>
    <row r="41" spans="3:7" x14ac:dyDescent="0.25">
      <c r="C41" s="2"/>
      <c r="D41" s="2"/>
      <c r="E41" s="2"/>
      <c r="F41" s="2"/>
      <c r="G41" s="2"/>
    </row>
    <row r="42" spans="3:7" x14ac:dyDescent="0.25">
      <c r="C42" s="2"/>
      <c r="D42" s="2"/>
      <c r="E42" s="2"/>
      <c r="F42" s="2"/>
      <c r="G42" s="2"/>
    </row>
    <row r="43" spans="3:7" x14ac:dyDescent="0.25">
      <c r="C43" s="2"/>
      <c r="D43" s="2"/>
      <c r="E43" s="2"/>
      <c r="F43" s="2"/>
      <c r="G43" s="2"/>
    </row>
    <row r="44" spans="3:7" x14ac:dyDescent="0.25">
      <c r="C44" s="2"/>
      <c r="D44" s="2"/>
      <c r="E44" s="2"/>
      <c r="F44" s="2"/>
      <c r="G44" s="2"/>
    </row>
    <row r="45" spans="3:7" x14ac:dyDescent="0.25">
      <c r="C45" s="2"/>
      <c r="D45" s="2"/>
      <c r="E45" s="2"/>
      <c r="F45" s="2"/>
      <c r="G45" s="2"/>
    </row>
    <row r="46" spans="3:7" x14ac:dyDescent="0.25">
      <c r="C46" s="2"/>
      <c r="D46" s="2"/>
      <c r="E46" s="2"/>
      <c r="F46" s="2"/>
      <c r="G46" s="2"/>
    </row>
    <row r="47" spans="3:7" x14ac:dyDescent="0.25">
      <c r="C47" s="2"/>
      <c r="D47" s="2"/>
      <c r="E47" s="2"/>
      <c r="F47" s="2"/>
      <c r="G47" s="2"/>
    </row>
    <row r="48" spans="3:7" x14ac:dyDescent="0.25">
      <c r="C48" s="2"/>
      <c r="D48" s="2"/>
      <c r="E48" s="2"/>
      <c r="F48" s="2"/>
      <c r="G48" s="2"/>
    </row>
    <row r="49" spans="3:7" x14ac:dyDescent="0.25">
      <c r="C49" s="2"/>
      <c r="D49" s="2"/>
      <c r="E49" s="2"/>
      <c r="F49" s="2"/>
      <c r="G49" s="2"/>
    </row>
    <row r="50" spans="3:7" x14ac:dyDescent="0.25">
      <c r="C50" s="2"/>
      <c r="D50" s="2"/>
      <c r="E50" s="2"/>
      <c r="F50" s="2"/>
      <c r="G50" s="2"/>
    </row>
    <row r="51" spans="3:7" x14ac:dyDescent="0.25">
      <c r="C51" s="2"/>
      <c r="D51" s="2"/>
      <c r="E51" s="2"/>
      <c r="F51" s="2"/>
      <c r="G51" s="2"/>
    </row>
  </sheetData>
  <mergeCells count="6">
    <mergeCell ref="B2:C7"/>
    <mergeCell ref="E18:G18"/>
    <mergeCell ref="E13:G13"/>
    <mergeCell ref="E9:G9"/>
    <mergeCell ref="B9:B12"/>
    <mergeCell ref="B13:B16"/>
  </mergeCells>
  <phoneticPr fontId="7" type="noConversion"/>
  <conditionalFormatting sqref="E9">
    <cfRule type="containsText" dxfId="32" priority="303" operator="containsText" text="ל.ר.">
      <formula>NOT(ISERROR(SEARCH("ל.ר.",E9)))</formula>
    </cfRule>
    <cfRule type="containsText" dxfId="31" priority="304" operator="containsText" text="$">
      <formula>NOT(ISERROR(SEARCH("$",E9)))</formula>
    </cfRule>
    <cfRule type="containsText" dxfId="30" priority="305" operator="containsText" text="X">
      <formula>NOT(ISERROR(SEARCH("X",E9)))</formula>
    </cfRule>
    <cfRule type="containsText" dxfId="29" priority="306" operator="containsText" text="V">
      <formula>NOT(ISERROR(SEARCH("V",E9)))</formula>
    </cfRule>
  </conditionalFormatting>
  <conditionalFormatting sqref="E13">
    <cfRule type="containsText" dxfId="28" priority="279" operator="containsText" text="ל.ר.">
      <formula>NOT(ISERROR(SEARCH("ל.ר.",E13)))</formula>
    </cfRule>
    <cfRule type="containsText" dxfId="27" priority="280" operator="containsText" text="$">
      <formula>NOT(ISERROR(SEARCH("$",E13)))</formula>
    </cfRule>
    <cfRule type="containsText" dxfId="26" priority="281" operator="containsText" text="X">
      <formula>NOT(ISERROR(SEARCH("X",E13)))</formula>
    </cfRule>
    <cfRule type="containsText" dxfId="25" priority="282" operator="containsText" text="V">
      <formula>NOT(ISERROR(SEARCH("V",E13)))</formula>
    </cfRule>
    <cfRule type="notContainsBlanks" dxfId="24" priority="308">
      <formula>LEN(TRIM(E13))&gt;0</formula>
    </cfRule>
  </conditionalFormatting>
  <conditionalFormatting sqref="E18">
    <cfRule type="containsText" dxfId="23" priority="142" operator="containsText" text="ל.ר.">
      <formula>NOT(ISERROR(SEARCH("ל.ר.",E18)))</formula>
    </cfRule>
    <cfRule type="containsText" dxfId="22" priority="143" operator="containsText" text="$">
      <formula>NOT(ISERROR(SEARCH("$",E18)))</formula>
    </cfRule>
    <cfRule type="containsText" dxfId="21" priority="144" operator="containsText" text="X">
      <formula>NOT(ISERROR(SEARCH("X",E18)))</formula>
    </cfRule>
    <cfRule type="containsText" dxfId="20" priority="145" operator="containsText" text="V">
      <formula>NOT(ISERROR(SEARCH("V",E18)))</formula>
    </cfRule>
  </conditionalFormatting>
  <conditionalFormatting sqref="E22">
    <cfRule type="containsText" dxfId="19" priority="48" operator="containsText" text="לא רלוונטי">
      <formula>NOT(ISERROR(SEARCH("לא רלוונטי",E22)))</formula>
    </cfRule>
  </conditionalFormatting>
  <conditionalFormatting sqref="E29:F30">
    <cfRule type="containsText" dxfId="18" priority="2" operator="containsText" text="V">
      <formula>NOT(ISERROR(SEARCH("V",E29)))</formula>
    </cfRule>
    <cfRule type="expression" dxfId="17" priority="3">
      <formula>E29="ל.ר."</formula>
    </cfRule>
    <cfRule type="containsText" dxfId="16" priority="4" operator="containsText" text="X">
      <formula>NOT(ISERROR(SEARCH("X",E29)))</formula>
    </cfRule>
    <cfRule type="notContainsBlanks" dxfId="15" priority="5">
      <formula>LEN(TRIM(E29))&gt;0</formula>
    </cfRule>
  </conditionalFormatting>
  <conditionalFormatting sqref="E10:G12 E19:G19 E20:F28">
    <cfRule type="containsText" dxfId="14" priority="233" operator="containsText" text="X">
      <formula>NOT(ISERROR(SEARCH("X",E10)))</formula>
    </cfRule>
    <cfRule type="notContainsBlanks" dxfId="13" priority="234">
      <formula>LEN(TRIM(E10))&gt;0</formula>
    </cfRule>
  </conditionalFormatting>
  <conditionalFormatting sqref="E14:G16">
    <cfRule type="containsText" dxfId="12" priority="6" operator="containsText" text="V">
      <formula>NOT(ISERROR(SEARCH("V",E14)))</formula>
    </cfRule>
    <cfRule type="expression" dxfId="11" priority="7">
      <formula>E14="ל.ר."</formula>
    </cfRule>
    <cfRule type="containsText" dxfId="10" priority="8" operator="containsText" text="X">
      <formula>NOT(ISERROR(SEARCH("X",E14)))</formula>
    </cfRule>
    <cfRule type="notContainsBlanks" dxfId="9" priority="9">
      <formula>LEN(TRIM(E14))&gt;0</formula>
    </cfRule>
  </conditionalFormatting>
  <conditionalFormatting sqref="E19:G19 E20:F28 E10:G12">
    <cfRule type="containsText" dxfId="8" priority="231" operator="containsText" text="V">
      <formula>NOT(ISERROR(SEARCH("V",E10)))</formula>
    </cfRule>
    <cfRule type="expression" dxfId="7" priority="232">
      <formula>E10="ל.ר."</formula>
    </cfRule>
  </conditionalFormatting>
  <conditionalFormatting sqref="E24:G30">
    <cfRule type="containsText" dxfId="6" priority="1" operator="containsText" text="לא רלוונטי">
      <formula>NOT(ISERROR(SEARCH("לא רלוונטי",E24)))</formula>
    </cfRule>
  </conditionalFormatting>
  <conditionalFormatting sqref="G19:G30">
    <cfRule type="containsText" dxfId="5" priority="106" operator="containsText" text="V">
      <formula>NOT(ISERROR(SEARCH("V",G19)))</formula>
    </cfRule>
    <cfRule type="expression" dxfId="4" priority="107">
      <formula>G19="ל.ר."</formula>
    </cfRule>
    <cfRule type="containsText" dxfId="3" priority="108" operator="containsText" text="X">
      <formula>NOT(ISERROR(SEARCH("X",G19)))</formula>
    </cfRule>
    <cfRule type="notContainsBlanks" dxfId="2" priority="109">
      <formula>LEN(TRIM(G19))&gt;0</formula>
    </cfRule>
  </conditionalFormatting>
  <dataValidations count="1">
    <dataValidation allowBlank="1" showInputMessage="1" sqref="F10:G12 F14:G17 E9:E18 E19:G30" xr:uid="{00000000-0002-0000-0000-000000000000}"/>
  </dataValidations>
  <pageMargins left="0.7" right="0.7" top="0.75" bottom="0.75" header="0.3" footer="0.3"/>
  <pageSetup paperSize="9" scale="45" orientation="portrait" r:id="rId1"/>
  <ignoredErrors>
    <ignoredError sqref="C1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15"/>
  <sheetViews>
    <sheetView rightToLeft="1" tabSelected="1" zoomScale="80" zoomScaleNormal="80" workbookViewId="0"/>
  </sheetViews>
  <sheetFormatPr defaultRowHeight="14.25" x14ac:dyDescent="0.2"/>
  <cols>
    <col min="1" max="1" width="1.875" customWidth="1"/>
    <col min="2" max="2" width="11.125" customWidth="1"/>
    <col min="3" max="3" width="69.75" customWidth="1"/>
    <col min="4" max="4" width="10.375" customWidth="1"/>
    <col min="5" max="5" width="18.375" customWidth="1"/>
    <col min="6" max="6" width="6" customWidth="1"/>
    <col min="7" max="7" width="16.875" customWidth="1"/>
    <col min="8" max="8" width="6" customWidth="1"/>
    <col min="9" max="9" width="18.125" customWidth="1"/>
    <col min="10" max="10" width="6" customWidth="1"/>
  </cols>
  <sheetData>
    <row r="1" spans="2:10" ht="11.45" customHeight="1" thickBot="1" x14ac:dyDescent="0.25"/>
    <row r="2" spans="2:10" ht="18" x14ac:dyDescent="0.2">
      <c r="B2" s="134" t="s">
        <v>3</v>
      </c>
      <c r="C2" s="137" t="s">
        <v>22</v>
      </c>
      <c r="D2" s="140" t="s">
        <v>23</v>
      </c>
      <c r="E2" s="143">
        <v>1</v>
      </c>
      <c r="F2" s="144"/>
      <c r="G2" s="143">
        <v>2</v>
      </c>
      <c r="H2" s="144"/>
      <c r="I2" s="143">
        <v>3</v>
      </c>
      <c r="J2" s="144"/>
    </row>
    <row r="3" spans="2:10" x14ac:dyDescent="0.2">
      <c r="B3" s="135"/>
      <c r="C3" s="138"/>
      <c r="D3" s="141"/>
      <c r="E3" s="132">
        <f>'תנאי סף'!E3</f>
        <v>0</v>
      </c>
      <c r="F3" s="133"/>
      <c r="G3" s="132">
        <f>'תנאי סף'!F3</f>
        <v>0</v>
      </c>
      <c r="H3" s="133"/>
      <c r="I3" s="132">
        <f>'תנאי סף'!G3</f>
        <v>0</v>
      </c>
      <c r="J3" s="133"/>
    </row>
    <row r="4" spans="2:10" ht="16.5" thickBot="1" x14ac:dyDescent="0.25">
      <c r="B4" s="136"/>
      <c r="C4" s="139"/>
      <c r="D4" s="142"/>
      <c r="E4" s="52" t="s">
        <v>50</v>
      </c>
      <c r="F4" s="53" t="s">
        <v>6</v>
      </c>
      <c r="G4" s="52" t="s">
        <v>50</v>
      </c>
      <c r="H4" s="53" t="s">
        <v>6</v>
      </c>
      <c r="I4" s="52" t="s">
        <v>50</v>
      </c>
      <c r="J4" s="53" t="s">
        <v>6</v>
      </c>
    </row>
    <row r="5" spans="2:10" ht="90.75" thickBot="1" x14ac:dyDescent="0.25">
      <c r="B5" s="41" t="s">
        <v>51</v>
      </c>
      <c r="C5" s="40" t="s">
        <v>68</v>
      </c>
      <c r="D5" s="51">
        <v>0.15</v>
      </c>
      <c r="E5" s="93"/>
      <c r="F5" s="94">
        <v>0</v>
      </c>
      <c r="G5" s="93"/>
      <c r="H5" s="94">
        <v>0</v>
      </c>
      <c r="I5" s="93"/>
      <c r="J5" s="94">
        <v>0</v>
      </c>
    </row>
    <row r="6" spans="2:10" ht="18.75" thickBot="1" x14ac:dyDescent="0.25">
      <c r="B6" s="95" t="s">
        <v>52</v>
      </c>
      <c r="C6" s="96" t="s">
        <v>69</v>
      </c>
      <c r="D6" s="97">
        <v>0.25</v>
      </c>
      <c r="E6" s="99"/>
      <c r="F6" s="98">
        <f>MAX(MIN(E6*5-25,25),0)</f>
        <v>0</v>
      </c>
      <c r="G6" s="99"/>
      <c r="H6" s="98">
        <f>MAX(MIN(G6*5-25,25),0)</f>
        <v>0</v>
      </c>
      <c r="I6" s="99"/>
      <c r="J6" s="98">
        <f>MAX(MIN(I6*5-25,25),0)</f>
        <v>0</v>
      </c>
    </row>
    <row r="7" spans="2:10" ht="18.75" thickBot="1" x14ac:dyDescent="0.25">
      <c r="B7" s="42" t="s">
        <v>53</v>
      </c>
      <c r="C7" s="96" t="s">
        <v>70</v>
      </c>
      <c r="D7" s="50">
        <v>0.12</v>
      </c>
      <c r="E7" s="101"/>
      <c r="F7" s="98"/>
      <c r="G7" s="101"/>
      <c r="H7" s="98"/>
      <c r="I7" s="101"/>
      <c r="J7" s="98"/>
    </row>
    <row r="8" spans="2:10" ht="18.75" thickBot="1" x14ac:dyDescent="0.25">
      <c r="B8" s="43" t="s">
        <v>54</v>
      </c>
      <c r="C8" s="96" t="s">
        <v>73</v>
      </c>
      <c r="D8" s="54">
        <v>0.12</v>
      </c>
      <c r="E8" s="100"/>
      <c r="F8" s="98">
        <f>MAX(MIN(E8*3-12,12),0)</f>
        <v>0</v>
      </c>
      <c r="G8" s="100"/>
      <c r="H8" s="98">
        <f>MAX(MIN(G8*3-12,12),0)</f>
        <v>0</v>
      </c>
      <c r="I8" s="100"/>
      <c r="J8" s="98">
        <f>MAX(MIN(I8*3-12,12),0)</f>
        <v>0</v>
      </c>
    </row>
    <row r="9" spans="2:10" ht="18" x14ac:dyDescent="0.2">
      <c r="B9" s="148" t="s">
        <v>55</v>
      </c>
      <c r="C9" s="40" t="s">
        <v>24</v>
      </c>
      <c r="D9" s="44">
        <v>0.36</v>
      </c>
      <c r="E9" s="150">
        <f>SUM(F10:F13)*10*$D$9</f>
        <v>0</v>
      </c>
      <c r="F9" s="151"/>
      <c r="G9" s="150">
        <f>SUM(H10:H13)*10*$D$9</f>
        <v>0</v>
      </c>
      <c r="H9" s="151"/>
      <c r="I9" s="150">
        <f>SUM(J10:J13)*10*$D$9</f>
        <v>0</v>
      </c>
      <c r="J9" s="151"/>
    </row>
    <row r="10" spans="2:10" x14ac:dyDescent="0.2">
      <c r="B10" s="149"/>
      <c r="C10" s="55" t="s">
        <v>56</v>
      </c>
      <c r="D10" s="56">
        <v>0.25</v>
      </c>
      <c r="E10" s="45"/>
      <c r="F10" s="46">
        <f>E10*$D10</f>
        <v>0</v>
      </c>
      <c r="G10" s="45"/>
      <c r="H10" s="46">
        <f>G10*$D10</f>
        <v>0</v>
      </c>
      <c r="I10" s="45"/>
      <c r="J10" s="46">
        <f>I10*$D10</f>
        <v>0</v>
      </c>
    </row>
    <row r="11" spans="2:10" x14ac:dyDescent="0.2">
      <c r="B11" s="149"/>
      <c r="C11" s="55" t="s">
        <v>57</v>
      </c>
      <c r="D11" s="56">
        <v>0.25</v>
      </c>
      <c r="E11" s="47"/>
      <c r="F11" s="46">
        <f t="shared" ref="F11:H11" si="0">E11*$D11</f>
        <v>0</v>
      </c>
      <c r="G11" s="47"/>
      <c r="H11" s="46">
        <f t="shared" si="0"/>
        <v>0</v>
      </c>
      <c r="I11" s="47"/>
      <c r="J11" s="46">
        <f t="shared" ref="J11" si="1">I11*$D11</f>
        <v>0</v>
      </c>
    </row>
    <row r="12" spans="2:10" x14ac:dyDescent="0.2">
      <c r="B12" s="149"/>
      <c r="C12" s="55" t="s">
        <v>71</v>
      </c>
      <c r="D12" s="56">
        <v>0.25</v>
      </c>
      <c r="E12" s="47"/>
      <c r="F12" s="46">
        <f t="shared" ref="F12:H12" si="2">E12*$D12</f>
        <v>0</v>
      </c>
      <c r="G12" s="47"/>
      <c r="H12" s="46">
        <f t="shared" si="2"/>
        <v>0</v>
      </c>
      <c r="I12" s="47"/>
      <c r="J12" s="46">
        <f t="shared" ref="J12" si="3">I12*$D12</f>
        <v>0</v>
      </c>
    </row>
    <row r="13" spans="2:10" x14ac:dyDescent="0.2">
      <c r="B13" s="149"/>
      <c r="C13" s="55" t="s">
        <v>72</v>
      </c>
      <c r="D13" s="56">
        <v>0.25</v>
      </c>
      <c r="E13" s="47"/>
      <c r="F13" s="46">
        <f t="shared" ref="F13:H13" si="4">E13*$D13</f>
        <v>0</v>
      </c>
      <c r="G13" s="47"/>
      <c r="H13" s="46">
        <f t="shared" si="4"/>
        <v>0</v>
      </c>
      <c r="I13" s="47"/>
      <c r="J13" s="46">
        <f t="shared" ref="J13" si="5">I13*$D13</f>
        <v>0</v>
      </c>
    </row>
    <row r="14" spans="2:10" ht="17.25" thickBot="1" x14ac:dyDescent="0.25">
      <c r="B14" s="152" t="s">
        <v>25</v>
      </c>
      <c r="C14" s="153"/>
      <c r="D14" s="48">
        <f>SUM(D5,D6,D7,D8,D9)</f>
        <v>1</v>
      </c>
      <c r="E14" s="154">
        <f>SUM(F5:F8,E9)</f>
        <v>0</v>
      </c>
      <c r="F14" s="155"/>
      <c r="G14" s="154">
        <f>SUM(H5:H8,G9)</f>
        <v>0</v>
      </c>
      <c r="H14" s="155"/>
      <c r="I14" s="154">
        <f>SUM(J5:J8,I9)</f>
        <v>0</v>
      </c>
      <c r="J14" s="155"/>
    </row>
    <row r="15" spans="2:10" ht="16.5" thickBot="1" x14ac:dyDescent="0.25">
      <c r="B15" s="145" t="s">
        <v>26</v>
      </c>
      <c r="C15" s="146"/>
      <c r="D15" s="49">
        <v>65</v>
      </c>
      <c r="E15" s="147" t="str">
        <f>IF(E14&gt;=$D$15,"V","X")</f>
        <v>X</v>
      </c>
      <c r="F15" s="147"/>
      <c r="G15" s="147" t="str">
        <f>IF(G14&gt;=$D$15,"V","X")</f>
        <v>X</v>
      </c>
      <c r="H15" s="147"/>
      <c r="I15" s="147" t="str">
        <f>IF(I14&gt;=$D$15,"V","X")</f>
        <v>X</v>
      </c>
      <c r="J15" s="147"/>
    </row>
  </sheetData>
  <mergeCells count="21">
    <mergeCell ref="B15:C15"/>
    <mergeCell ref="E15:F15"/>
    <mergeCell ref="G15:H15"/>
    <mergeCell ref="I15:J15"/>
    <mergeCell ref="B9:B13"/>
    <mergeCell ref="E9:F9"/>
    <mergeCell ref="G9:H9"/>
    <mergeCell ref="I9:J9"/>
    <mergeCell ref="B14:C14"/>
    <mergeCell ref="E14:F14"/>
    <mergeCell ref="G14:H14"/>
    <mergeCell ref="I14:J14"/>
    <mergeCell ref="E3:F3"/>
    <mergeCell ref="G3:H3"/>
    <mergeCell ref="I3:J3"/>
    <mergeCell ref="B2:B4"/>
    <mergeCell ref="C2:C4"/>
    <mergeCell ref="D2:D4"/>
    <mergeCell ref="E2:F2"/>
    <mergeCell ref="G2:H2"/>
    <mergeCell ref="I2:J2"/>
  </mergeCells>
  <conditionalFormatting sqref="E15:J15">
    <cfRule type="expression" dxfId="1" priority="1">
      <formula>E15="X"</formula>
    </cfRule>
    <cfRule type="expression" dxfId="0" priority="2">
      <formula>E15="V"</formula>
    </cfRule>
  </conditionalFormatting>
  <pageMargins left="0.7" right="0.7" top="0.75" bottom="0.75" header="0.3" footer="0.3"/>
  <pageSetup orientation="portrait" r:id="rId1"/>
  <ignoredErrors>
    <ignoredError sqref="E9:F9 F10:F13 G9:J9 H10:H13 J10:J13 F6 F8 H6 H8 J6 J8"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F17"/>
  <sheetViews>
    <sheetView rightToLeft="1" workbookViewId="0">
      <selection activeCell="B16" sqref="B16"/>
    </sheetView>
  </sheetViews>
  <sheetFormatPr defaultRowHeight="14.25" x14ac:dyDescent="0.2"/>
  <cols>
    <col min="1" max="1" width="4.75" customWidth="1"/>
    <col min="2" max="2" width="9" customWidth="1"/>
    <col min="3" max="3" width="20.75" customWidth="1"/>
    <col min="4" max="6" width="12.625" customWidth="1"/>
  </cols>
  <sheetData>
    <row r="1" spans="1:6" x14ac:dyDescent="0.2">
      <c r="A1" s="81">
        <v>1.17</v>
      </c>
    </row>
    <row r="2" spans="1:6" ht="15" thickBot="1" x14ac:dyDescent="0.25">
      <c r="A2" s="57">
        <v>1.17</v>
      </c>
      <c r="B2" s="58"/>
      <c r="C2" s="58"/>
      <c r="D2" s="58"/>
      <c r="E2" s="58"/>
      <c r="F2" s="58"/>
    </row>
    <row r="3" spans="1:6" ht="15" x14ac:dyDescent="0.2">
      <c r="A3" s="57"/>
      <c r="B3" s="58"/>
      <c r="C3" s="156" t="s">
        <v>27</v>
      </c>
      <c r="D3" s="59">
        <v>1</v>
      </c>
      <c r="E3" s="60">
        <v>2</v>
      </c>
      <c r="F3" s="76">
        <v>3</v>
      </c>
    </row>
    <row r="4" spans="1:6" x14ac:dyDescent="0.2">
      <c r="A4" s="58"/>
      <c r="B4" s="58"/>
      <c r="C4" s="157"/>
      <c r="D4" s="82">
        <f>איכות!E3</f>
        <v>0</v>
      </c>
      <c r="E4" s="82">
        <f>איכות!G3</f>
        <v>0</v>
      </c>
      <c r="F4" s="83">
        <f>איכות!I3</f>
        <v>0</v>
      </c>
    </row>
    <row r="5" spans="1:6" ht="15" x14ac:dyDescent="0.2">
      <c r="A5" s="58"/>
      <c r="B5" s="58"/>
      <c r="C5" s="61" t="s">
        <v>36</v>
      </c>
      <c r="D5" s="102"/>
      <c r="E5" s="102"/>
      <c r="F5" s="103"/>
    </row>
    <row r="6" spans="1:6" ht="15.75" thickBot="1" x14ac:dyDescent="0.25">
      <c r="A6" s="58"/>
      <c r="B6" s="58"/>
      <c r="C6" s="62" t="s">
        <v>28</v>
      </c>
      <c r="D6" s="63">
        <f>IFERROR((1-MAX($D$5:$F$5))/(1-D5)*100,0)</f>
        <v>100</v>
      </c>
      <c r="E6" s="63">
        <f t="shared" ref="E6:F6" si="0">IFERROR((1-MAX($D$5:$F$5))/(1-E5)*100,0)</f>
        <v>100</v>
      </c>
      <c r="F6" s="105">
        <f t="shared" si="0"/>
        <v>100</v>
      </c>
    </row>
    <row r="7" spans="1:6" x14ac:dyDescent="0.2">
      <c r="A7" s="58"/>
      <c r="B7" s="58"/>
      <c r="C7" s="58"/>
      <c r="D7" s="58"/>
      <c r="E7" s="58"/>
      <c r="F7" s="58"/>
    </row>
    <row r="8" spans="1:6" x14ac:dyDescent="0.2">
      <c r="A8" s="58"/>
      <c r="B8" s="58"/>
      <c r="C8" s="58"/>
      <c r="D8" s="58"/>
      <c r="E8" s="58"/>
      <c r="F8" s="58"/>
    </row>
    <row r="9" spans="1:6" x14ac:dyDescent="0.2">
      <c r="A9" s="58"/>
      <c r="B9" s="104"/>
      <c r="C9" s="104"/>
      <c r="D9" s="104"/>
      <c r="E9" s="58"/>
      <c r="F9" s="58"/>
    </row>
    <row r="10" spans="1:6" x14ac:dyDescent="0.2">
      <c r="A10" s="58"/>
      <c r="B10" s="58"/>
      <c r="C10" s="58"/>
      <c r="D10" s="58"/>
      <c r="E10" s="58"/>
      <c r="F10" s="58"/>
    </row>
    <row r="11" spans="1:6" ht="15" thickBot="1" x14ac:dyDescent="0.25">
      <c r="A11" s="58"/>
      <c r="B11" s="58"/>
      <c r="C11" s="58"/>
      <c r="D11" s="58"/>
      <c r="E11" s="58"/>
      <c r="F11" s="58"/>
    </row>
    <row r="12" spans="1:6" ht="15" x14ac:dyDescent="0.25">
      <c r="A12" s="58"/>
      <c r="B12" s="158" t="s">
        <v>29</v>
      </c>
      <c r="C12" s="159"/>
      <c r="D12" s="64">
        <v>1</v>
      </c>
      <c r="E12" s="60">
        <v>2</v>
      </c>
      <c r="F12" s="76">
        <v>3</v>
      </c>
    </row>
    <row r="13" spans="1:6" ht="15" x14ac:dyDescent="0.25">
      <c r="A13" s="58"/>
      <c r="B13" s="65" t="s">
        <v>30</v>
      </c>
      <c r="C13" s="66" t="s">
        <v>31</v>
      </c>
      <c r="D13" s="84">
        <f>D4</f>
        <v>0</v>
      </c>
      <c r="E13" s="84">
        <f>E4</f>
        <v>0</v>
      </c>
      <c r="F13" s="85">
        <f>F4</f>
        <v>0</v>
      </c>
    </row>
    <row r="14" spans="1:6" x14ac:dyDescent="0.2">
      <c r="A14" s="58"/>
      <c r="B14" s="67">
        <v>0.65</v>
      </c>
      <c r="C14" s="68" t="s">
        <v>7</v>
      </c>
      <c r="D14" s="69">
        <f>איכות!E14</f>
        <v>0</v>
      </c>
      <c r="E14" s="69">
        <f>איכות!G14</f>
        <v>0</v>
      </c>
      <c r="F14" s="77">
        <f>איכות!I14</f>
        <v>0</v>
      </c>
    </row>
    <row r="15" spans="1:6" x14ac:dyDescent="0.2">
      <c r="A15" s="58"/>
      <c r="B15" s="67">
        <v>0.35</v>
      </c>
      <c r="C15" s="68" t="s">
        <v>8</v>
      </c>
      <c r="D15" s="69">
        <f>D6</f>
        <v>100</v>
      </c>
      <c r="E15" s="70">
        <f t="shared" ref="E15:F15" si="1">E6</f>
        <v>100</v>
      </c>
      <c r="F15" s="78">
        <f t="shared" si="1"/>
        <v>100</v>
      </c>
    </row>
    <row r="16" spans="1:6" ht="15" x14ac:dyDescent="0.2">
      <c r="A16" s="58"/>
      <c r="B16" s="71">
        <f>SUM(B14:B15)</f>
        <v>1</v>
      </c>
      <c r="C16" s="72" t="s">
        <v>9</v>
      </c>
      <c r="D16" s="73">
        <f>SUMPRODUCT($B14:$B15,D14:D15)</f>
        <v>35</v>
      </c>
      <c r="E16" s="74">
        <f t="shared" ref="E16:F16" si="2">SUMPRODUCT($B14:$B15,E14:E15)</f>
        <v>35</v>
      </c>
      <c r="F16" s="79">
        <f t="shared" si="2"/>
        <v>35</v>
      </c>
    </row>
    <row r="17" spans="1:6" ht="15.75" thickBot="1" x14ac:dyDescent="0.25">
      <c r="A17" s="58"/>
      <c r="B17" s="160" t="s">
        <v>32</v>
      </c>
      <c r="C17" s="161"/>
      <c r="D17" s="75">
        <f>RANK(D16,$D$16:$F$16,0)</f>
        <v>1</v>
      </c>
      <c r="E17" s="75">
        <f t="shared" ref="E17:F17" si="3">RANK(E16,$D$16:$F$16,0)</f>
        <v>1</v>
      </c>
      <c r="F17" s="80">
        <f t="shared" si="3"/>
        <v>1</v>
      </c>
    </row>
  </sheetData>
  <mergeCells count="3">
    <mergeCell ref="C3:C4"/>
    <mergeCell ref="B12:C12"/>
    <mergeCell ref="B17:C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תנאי סף</vt:lpstr>
      <vt:lpstr>איכות</vt:lpstr>
      <vt:lpstr>מחיר וסיכום</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Elia Ridnik</cp:lastModifiedBy>
  <dcterms:created xsi:type="dcterms:W3CDTF">2014-12-29T12:32:12Z</dcterms:created>
  <dcterms:modified xsi:type="dcterms:W3CDTF">2024-06-13T05:32:52Z</dcterms:modified>
</cp:coreProperties>
</file>